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8635" windowHeight="12285"/>
  </bookViews>
  <sheets>
    <sheet name="Все года" sheetId="1" r:id="rId1"/>
  </sheets>
  <definedNames>
    <definedName name="_xlnm._FilterDatabase" localSheetId="0" hidden="1">'Все года'!$A$11:$H$165</definedName>
    <definedName name="_xlnm.Print_Titles" localSheetId="0">'Все года'!$11:$11</definedName>
  </definedNames>
  <calcPr calcId="145621"/>
</workbook>
</file>

<file path=xl/calcChain.xml><?xml version="1.0" encoding="utf-8"?>
<calcChain xmlns="http://schemas.openxmlformats.org/spreadsheetml/2006/main">
  <c r="F88" i="1" l="1"/>
  <c r="F101" i="1"/>
  <c r="F109" i="1" l="1"/>
  <c r="F97" i="1" l="1"/>
  <c r="F94" i="1"/>
  <c r="F124" i="1" l="1"/>
  <c r="F127" i="1"/>
  <c r="F128" i="1"/>
  <c r="F129" i="1"/>
  <c r="G120" i="1" l="1"/>
  <c r="H153" i="1"/>
  <c r="G153" i="1"/>
  <c r="F153" i="1"/>
  <c r="H120" i="1"/>
  <c r="F120" i="1"/>
  <c r="H97" i="1"/>
  <c r="G97" i="1"/>
  <c r="H94" i="1"/>
  <c r="G94" i="1"/>
  <c r="H164" i="1" l="1"/>
  <c r="G164" i="1"/>
  <c r="H45" i="1" l="1"/>
  <c r="G45" i="1"/>
  <c r="G163" i="1" l="1"/>
  <c r="F163" i="1"/>
  <c r="G162" i="1"/>
  <c r="F162" i="1"/>
  <c r="G161" i="1"/>
  <c r="F161" i="1"/>
  <c r="G159" i="1"/>
  <c r="F159" i="1"/>
  <c r="G158" i="1"/>
  <c r="F158" i="1"/>
  <c r="G156" i="1"/>
  <c r="F156" i="1"/>
  <c r="G155" i="1"/>
  <c r="F155" i="1"/>
  <c r="G154" i="1"/>
  <c r="F154" i="1"/>
  <c r="G152" i="1"/>
  <c r="F152" i="1"/>
  <c r="G151" i="1"/>
  <c r="F151" i="1"/>
  <c r="G150" i="1"/>
  <c r="G133" i="1" s="1"/>
  <c r="F150" i="1"/>
  <c r="G148" i="1"/>
  <c r="F148" i="1"/>
  <c r="G147" i="1"/>
  <c r="F147" i="1"/>
  <c r="G146" i="1"/>
  <c r="F146" i="1"/>
  <c r="G144" i="1"/>
  <c r="F144" i="1"/>
  <c r="G143" i="1"/>
  <c r="F143" i="1"/>
  <c r="G142" i="1"/>
  <c r="F142" i="1"/>
  <c r="G140" i="1"/>
  <c r="F140" i="1"/>
  <c r="G139" i="1"/>
  <c r="F139" i="1"/>
  <c r="G138" i="1"/>
  <c r="F138" i="1"/>
  <c r="G136" i="1"/>
  <c r="F136" i="1"/>
  <c r="G135" i="1"/>
  <c r="F135" i="1"/>
  <c r="G134" i="1"/>
  <c r="F134" i="1"/>
  <c r="G126" i="1"/>
  <c r="F126" i="1"/>
  <c r="G125" i="1"/>
  <c r="F125" i="1"/>
  <c r="G124" i="1"/>
  <c r="G123" i="1"/>
  <c r="F123" i="1"/>
  <c r="G122" i="1"/>
  <c r="F122" i="1"/>
  <c r="G121" i="1"/>
  <c r="F121" i="1"/>
  <c r="G119" i="1"/>
  <c r="F119" i="1"/>
  <c r="G118" i="1"/>
  <c r="F118" i="1"/>
  <c r="G117" i="1"/>
  <c r="F117" i="1"/>
  <c r="G116" i="1"/>
  <c r="F116" i="1"/>
  <c r="G115" i="1"/>
  <c r="F115" i="1"/>
  <c r="G113" i="1"/>
  <c r="F113" i="1"/>
  <c r="G112" i="1"/>
  <c r="F112" i="1"/>
  <c r="G111" i="1"/>
  <c r="F111" i="1"/>
  <c r="G109" i="1"/>
  <c r="G108" i="1"/>
  <c r="F108" i="1"/>
  <c r="F107" i="1" s="1"/>
  <c r="G107" i="1"/>
  <c r="G105" i="1"/>
  <c r="F105" i="1"/>
  <c r="G104" i="1"/>
  <c r="F104" i="1"/>
  <c r="G103" i="1"/>
  <c r="F103" i="1"/>
  <c r="G100" i="1"/>
  <c r="F100" i="1"/>
  <c r="F99" i="1" s="1"/>
  <c r="G99" i="1"/>
  <c r="G98" i="1" s="1"/>
  <c r="G96" i="1"/>
  <c r="F96" i="1"/>
  <c r="G95" i="1"/>
  <c r="F95" i="1"/>
  <c r="G93" i="1"/>
  <c r="F93" i="1"/>
  <c r="G92" i="1"/>
  <c r="G91" i="1" s="1"/>
  <c r="G90" i="1" s="1"/>
  <c r="F92" i="1"/>
  <c r="F91" i="1" s="1"/>
  <c r="H163" i="1"/>
  <c r="H162" i="1" s="1"/>
  <c r="H161" i="1" s="1"/>
  <c r="H159" i="1"/>
  <c r="H158" i="1" s="1"/>
  <c r="H156" i="1"/>
  <c r="H155" i="1" s="1"/>
  <c r="H152" i="1"/>
  <c r="H151" i="1" s="1"/>
  <c r="H150" i="1" s="1"/>
  <c r="H148" i="1"/>
  <c r="H147" i="1" s="1"/>
  <c r="H146" i="1" s="1"/>
  <c r="H144" i="1"/>
  <c r="H143" i="1" s="1"/>
  <c r="H142" i="1" s="1"/>
  <c r="H140" i="1"/>
  <c r="H139" i="1" s="1"/>
  <c r="H138" i="1" s="1"/>
  <c r="H136" i="1"/>
  <c r="H135" i="1" s="1"/>
  <c r="H134" i="1" s="1"/>
  <c r="H126" i="1"/>
  <c r="H125" i="1" s="1"/>
  <c r="H124" i="1" s="1"/>
  <c r="H119" i="1"/>
  <c r="H118" i="1" s="1"/>
  <c r="H117" i="1"/>
  <c r="H116" i="1" s="1"/>
  <c r="H113" i="1"/>
  <c r="H112" i="1" s="1"/>
  <c r="H111" i="1" s="1"/>
  <c r="H109" i="1"/>
  <c r="H108" i="1" s="1"/>
  <c r="H107" i="1" s="1"/>
  <c r="H105" i="1"/>
  <c r="H104" i="1" s="1"/>
  <c r="H103" i="1" s="1"/>
  <c r="H100" i="1"/>
  <c r="H99" i="1" s="1"/>
  <c r="H96" i="1"/>
  <c r="H95" i="1" s="1"/>
  <c r="H93" i="1"/>
  <c r="H92" i="1" s="1"/>
  <c r="H85" i="1"/>
  <c r="H84" i="1" s="1"/>
  <c r="H83" i="1" s="1"/>
  <c r="G85" i="1"/>
  <c r="G84" i="1" s="1"/>
  <c r="G83" i="1" s="1"/>
  <c r="F85" i="1"/>
  <c r="F84" i="1" s="1"/>
  <c r="F83" i="1" s="1"/>
  <c r="H81" i="1"/>
  <c r="G81" i="1"/>
  <c r="H80" i="1"/>
  <c r="G80" i="1"/>
  <c r="H79" i="1"/>
  <c r="G79" i="1"/>
  <c r="F81" i="1"/>
  <c r="F80" i="1" s="1"/>
  <c r="F79" i="1" s="1"/>
  <c r="H77" i="1"/>
  <c r="G77" i="1"/>
  <c r="H76" i="1"/>
  <c r="G76" i="1"/>
  <c r="H75" i="1"/>
  <c r="G75" i="1"/>
  <c r="F77" i="1"/>
  <c r="F76" i="1" s="1"/>
  <c r="F75" i="1" s="1"/>
  <c r="H71" i="1"/>
  <c r="G71" i="1"/>
  <c r="H70" i="1"/>
  <c r="G70" i="1"/>
  <c r="H69" i="1"/>
  <c r="G69" i="1"/>
  <c r="H68" i="1"/>
  <c r="G68" i="1"/>
  <c r="H67" i="1"/>
  <c r="G67" i="1"/>
  <c r="F71" i="1"/>
  <c r="F70" i="1" s="1"/>
  <c r="F69" i="1" s="1"/>
  <c r="F68" i="1" s="1"/>
  <c r="F67" i="1" s="1"/>
  <c r="H65" i="1"/>
  <c r="G65" i="1"/>
  <c r="H64" i="1"/>
  <c r="G64" i="1"/>
  <c r="H63" i="1"/>
  <c r="G63" i="1"/>
  <c r="H62" i="1"/>
  <c r="G62" i="1"/>
  <c r="H61" i="1"/>
  <c r="G61" i="1"/>
  <c r="F65" i="1"/>
  <c r="F64" i="1" s="1"/>
  <c r="F63" i="1" s="1"/>
  <c r="F62" i="1" s="1"/>
  <c r="F61" i="1" s="1"/>
  <c r="H40" i="1"/>
  <c r="G40" i="1"/>
  <c r="H39" i="1"/>
  <c r="G39" i="1"/>
  <c r="H38" i="1"/>
  <c r="G38" i="1"/>
  <c r="F40" i="1"/>
  <c r="F39" i="1" s="1"/>
  <c r="F38" i="1" s="1"/>
  <c r="H44" i="1"/>
  <c r="G44" i="1"/>
  <c r="H43" i="1"/>
  <c r="G43" i="1"/>
  <c r="H42" i="1"/>
  <c r="G42" i="1"/>
  <c r="F44" i="1"/>
  <c r="F43" i="1" s="1"/>
  <c r="F42" i="1" s="1"/>
  <c r="H48" i="1"/>
  <c r="G48" i="1"/>
  <c r="H47" i="1"/>
  <c r="G47" i="1"/>
  <c r="H46" i="1"/>
  <c r="G46" i="1"/>
  <c r="F48" i="1"/>
  <c r="F47" i="1" s="1"/>
  <c r="F46" i="1" s="1"/>
  <c r="H52" i="1"/>
  <c r="G52" i="1"/>
  <c r="H51" i="1"/>
  <c r="G51" i="1"/>
  <c r="H50" i="1"/>
  <c r="G50" i="1"/>
  <c r="F52" i="1"/>
  <c r="F51" i="1" s="1"/>
  <c r="F50" i="1" s="1"/>
  <c r="H59" i="1"/>
  <c r="G59" i="1"/>
  <c r="H58" i="1"/>
  <c r="G58" i="1"/>
  <c r="H57" i="1"/>
  <c r="G57" i="1"/>
  <c r="H56" i="1"/>
  <c r="G56" i="1"/>
  <c r="H55" i="1"/>
  <c r="G55" i="1"/>
  <c r="H54" i="1"/>
  <c r="G54" i="1"/>
  <c r="F59" i="1"/>
  <c r="F58" i="1" s="1"/>
  <c r="F57" i="1" s="1"/>
  <c r="F56" i="1" s="1"/>
  <c r="F55" i="1" s="1"/>
  <c r="F54" i="1" s="1"/>
  <c r="H18" i="1"/>
  <c r="G18" i="1"/>
  <c r="H17" i="1"/>
  <c r="G17" i="1"/>
  <c r="H16" i="1"/>
  <c r="G16" i="1"/>
  <c r="H15" i="1"/>
  <c r="G15" i="1"/>
  <c r="H23" i="1"/>
  <c r="G23" i="1"/>
  <c r="H22" i="1"/>
  <c r="G22" i="1"/>
  <c r="H21" i="1"/>
  <c r="G21" i="1"/>
  <c r="H20" i="1"/>
  <c r="H14" i="1" s="1"/>
  <c r="G20" i="1"/>
  <c r="G14" i="1" s="1"/>
  <c r="F23" i="1"/>
  <c r="F22" i="1" s="1"/>
  <c r="F21" i="1" s="1"/>
  <c r="F20" i="1" s="1"/>
  <c r="F18" i="1"/>
  <c r="F17" i="1" s="1"/>
  <c r="F16" i="1" s="1"/>
  <c r="F15" i="1" s="1"/>
  <c r="H29" i="1"/>
  <c r="G29" i="1"/>
  <c r="H28" i="1"/>
  <c r="G28" i="1"/>
  <c r="H27" i="1"/>
  <c r="G27" i="1"/>
  <c r="H26" i="1"/>
  <c r="G26" i="1"/>
  <c r="H34" i="1"/>
  <c r="G34" i="1"/>
  <c r="G33" i="1" s="1"/>
  <c r="G32" i="1" s="1"/>
  <c r="G31" i="1" s="1"/>
  <c r="G25" i="1" s="1"/>
  <c r="H33" i="1"/>
  <c r="H32" i="1" s="1"/>
  <c r="H31" i="1" s="1"/>
  <c r="F34" i="1"/>
  <c r="F33" i="1" s="1"/>
  <c r="F32" i="1" s="1"/>
  <c r="F31" i="1" s="1"/>
  <c r="F29" i="1"/>
  <c r="F28" i="1" s="1"/>
  <c r="F27" i="1" s="1"/>
  <c r="F26" i="1" s="1"/>
  <c r="F98" i="1" l="1"/>
  <c r="F90" i="1" s="1"/>
  <c r="F89" i="1" s="1"/>
  <c r="F132" i="1"/>
  <c r="F131" i="1" s="1"/>
  <c r="F133" i="1"/>
  <c r="H133" i="1"/>
  <c r="H25" i="1"/>
  <c r="G132" i="1"/>
  <c r="G131" i="1" s="1"/>
  <c r="H91" i="1"/>
  <c r="H90" i="1" s="1"/>
  <c r="H98" i="1"/>
  <c r="G89" i="1"/>
  <c r="G88" i="1" s="1"/>
  <c r="G87" i="1" s="1"/>
  <c r="H74" i="1"/>
  <c r="H73" i="1" s="1"/>
  <c r="H37" i="1"/>
  <c r="H36" i="1" s="1"/>
  <c r="H115" i="1"/>
  <c r="F74" i="1"/>
  <c r="F73" i="1" s="1"/>
  <c r="G37" i="1"/>
  <c r="G36" i="1" s="1"/>
  <c r="H123" i="1"/>
  <c r="H122" i="1" s="1"/>
  <c r="H121" i="1" s="1"/>
  <c r="H154" i="1"/>
  <c r="G74" i="1"/>
  <c r="G73" i="1" s="1"/>
  <c r="F37" i="1"/>
  <c r="F36" i="1" s="1"/>
  <c r="F25" i="1"/>
  <c r="F14" i="1"/>
  <c r="F87" i="1" l="1"/>
  <c r="F12" i="1" s="1"/>
  <c r="H13" i="1"/>
  <c r="F13" i="1"/>
  <c r="H132" i="1"/>
  <c r="H131" i="1" s="1"/>
  <c r="H89" i="1"/>
  <c r="H88" i="1" s="1"/>
  <c r="G13" i="1"/>
  <c r="G12" i="1" s="1"/>
  <c r="H87" i="1" l="1"/>
  <c r="H12" i="1" s="1"/>
</calcChain>
</file>

<file path=xl/sharedStrings.xml><?xml version="1.0" encoding="utf-8"?>
<sst xmlns="http://schemas.openxmlformats.org/spreadsheetml/2006/main" count="427" uniqueCount="176">
  <si>
    <t>Наименование</t>
  </si>
  <si>
    <t>ЦСР</t>
  </si>
  <si>
    <t>ВР</t>
  </si>
  <si>
    <t>Рз</t>
  </si>
  <si>
    <t>ПР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</si>
  <si>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</si>
  <si>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</si>
  <si>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</si>
  <si>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</t>
  </si>
  <si>
    <t>Закупка товаров, работ и услуг для обеспечения государственных (муниципальных) нужд</t>
  </si>
  <si>
    <t>200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</si>
  <si>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</si>
  <si>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</si>
  <si>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</si>
  <si>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</si>
  <si>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</si>
  <si>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</si>
  <si>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</si>
  <si>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500</t>
  </si>
  <si>
    <t>Пенсионное обеспечение</t>
  </si>
  <si>
    <t>09</t>
  </si>
  <si>
    <t>02</t>
  </si>
  <si>
    <t>05</t>
  </si>
  <si>
    <t>Другие вопросы в области национальной экономики</t>
  </si>
  <si>
    <t>12</t>
  </si>
  <si>
    <t>Жилищное хозяйство</t>
  </si>
  <si>
    <t>07</t>
  </si>
  <si>
    <t>Другие общегосударственные вопросы</t>
  </si>
  <si>
    <t>13</t>
  </si>
  <si>
    <t>11</t>
  </si>
  <si>
    <t>Коммунальное хозяйство</t>
  </si>
  <si>
    <t>Благоустройство</t>
  </si>
  <si>
    <t>14</t>
  </si>
  <si>
    <t>Дорожное хозяйство (дорожные фонды)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</si>
  <si>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</si>
  <si>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</si>
  <si>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</si>
  <si>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</si>
  <si>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Сумма
(тысяч рублей)</t>
  </si>
  <si>
    <t>1</t>
  </si>
  <si>
    <t>2</t>
  </si>
  <si>
    <t>3</t>
  </si>
  <si>
    <t>4</t>
  </si>
  <si>
    <t>2018 год</t>
  </si>
  <si>
    <t>2019 год</t>
  </si>
  <si>
    <t>2020 год</t>
  </si>
  <si>
    <t>к решению Совета депутатов Шапкинского сельского поселения Ленинградской области</t>
  </si>
  <si>
    <t>08 0 00 00000</t>
  </si>
  <si>
    <t>Основные мероприятия "Обеспечения пожарной безопасности"</t>
  </si>
  <si>
    <t>Мероприятия в области пожарной безопасности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</si>
  <si>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</si>
  <si>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</si>
  <si>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08 1 02 00000</t>
  </si>
  <si>
    <t>08 1 02 11620</t>
  </si>
  <si>
    <t>Защита населения и территории от  чрезвычайных ситуаций природного и техногенного характера, гражданская оборона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</si>
  <si>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</si>
  <si>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</si>
  <si>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08 2 01 00000</t>
  </si>
  <si>
    <t>08 2 01 11550</t>
  </si>
  <si>
    <t>Итого программные расходы</t>
  </si>
  <si>
    <t>Основное мероприятие "Развитие молодежной политики"</t>
  </si>
  <si>
    <t xml:space="preserve">Мероприятия в сфере молодежной политики  </t>
  </si>
  <si>
    <t>Молодежная политика и оздоровление детей</t>
  </si>
  <si>
    <t>04  0 00 00000</t>
  </si>
  <si>
    <t>04 0 02 11680</t>
  </si>
  <si>
    <t>Основное мероприятие "Развитие физической культуры "</t>
  </si>
  <si>
    <t xml:space="preserve">Мероприятия по организации и проведение физкультурных спортивно-массовых  мероприятий </t>
  </si>
  <si>
    <t>04 0 01 00000</t>
  </si>
  <si>
    <t>04 0 01 11300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</si>
  <si>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</si>
  <si>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Мероприятия по газификации территории</t>
  </si>
  <si>
    <r>
      <t xml:space="preserve">Мероприятия в области национальной экономики </t>
    </r>
    <r>
      <rPr>
        <sz val="10"/>
        <color indexed="10"/>
        <rFont val="Times New Roman"/>
        <family val="1"/>
        <charset val="204"/>
      </rPr>
      <t/>
    </r>
  </si>
  <si>
    <t>11 0 00 00000</t>
  </si>
  <si>
    <t>11 0 01 13200</t>
  </si>
  <si>
    <t>11 0 01 00000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</si>
  <si>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</si>
  <si>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</si>
  <si>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</si>
  <si>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 xml:space="preserve">Мероприятия по капитальному ремонту и ремонту автомобильных дорог общего пользования местного значения </t>
  </si>
  <si>
    <t>Мероприятия на капитальный ремонт и ремонт автомобильных дорог общего пользования местного значения (областной бюджет)</t>
  </si>
  <si>
    <t>10 0 00 00000</t>
  </si>
  <si>
    <t>10 0 01 00000</t>
  </si>
  <si>
    <t>10 1 01 10100</t>
  </si>
  <si>
    <t>10 1 01 10110</t>
  </si>
  <si>
    <t>10 1 01 S0140</t>
  </si>
  <si>
    <t>10 1 01 70140</t>
  </si>
  <si>
    <t>Мероприятия по  благоустройству территории и создание мест отдыха</t>
  </si>
  <si>
    <t>12 0 01 00000</t>
  </si>
  <si>
    <t>12 0 01 13280</t>
  </si>
  <si>
    <t>12 0 00 00000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</si>
  <si>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</si>
  <si>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</si>
  <si>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14 0 01 00000</t>
  </si>
  <si>
    <t>Основное мероприятие "Поддержка  проектов местных инциатив граждан"</t>
  </si>
  <si>
    <t>Мероприятия по усточиввому развитию части территорий</t>
  </si>
  <si>
    <t>Мероприятия по усточиввому развитию части территорий, являющихся административным центром поселения</t>
  </si>
  <si>
    <t>15 0 00 00000</t>
  </si>
  <si>
    <t>15 0 01 00000</t>
  </si>
  <si>
    <t>15 0 01 S0880</t>
  </si>
  <si>
    <t>15 0 01 74390</t>
  </si>
  <si>
    <t>15 0 01 S4390</t>
  </si>
  <si>
    <t>Итого непрограммные расходы</t>
  </si>
  <si>
    <t xml:space="preserve">Обеспечение деятельности органов местного самоуправления муниципального образования Шапкинского сельского поселения Тосненского района Ленинградской области </t>
  </si>
  <si>
    <t>91 0 00 00000</t>
  </si>
  <si>
    <t xml:space="preserve">Обеспечение деятельности аппаратов органов  местного самоуправления муниципального образования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</si>
  <si>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</si>
  <si>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</si>
  <si>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</si>
  <si>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</si>
  <si>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</si>
  <si>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</si>
  <si>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240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</si>
  <si>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</si>
  <si>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</si>
  <si>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91 3 01 60600</t>
  </si>
  <si>
    <t>Межбюджетные тарнсферты</t>
  </si>
  <si>
    <t>Иные межбюджетные трансферты</t>
  </si>
  <si>
    <t>540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</si>
  <si>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2"/>
        <color indexed="10"/>
        <rFont val="Times New Roman"/>
        <family val="1"/>
        <charset val="204"/>
      </rPr>
      <t xml:space="preserve"> </t>
    </r>
  </si>
  <si>
    <t>91 3 01 60640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</si>
  <si>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</si>
  <si>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</si>
  <si>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</si>
  <si>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</si>
  <si>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Другие вопросы в области национальной безопасности и провоохранительной деятельиости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</si>
  <si>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</si>
  <si>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</si>
  <si>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</si>
  <si>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</si>
  <si>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</si>
  <si>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</si>
  <si>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</si>
  <si>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</si>
  <si>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</si>
  <si>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9290100030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</si>
  <si>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</si>
  <si>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</si>
  <si>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</si>
  <si>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</si>
  <si>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</si>
  <si>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</si>
  <si>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</si>
  <si>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</si>
  <si>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</si>
  <si>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</si>
  <si>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</si>
  <si>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</si>
  <si>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</si>
  <si>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Мероприятия в области национальной экономики</t>
  </si>
  <si>
    <t>99 9 01 10360</t>
  </si>
  <si>
    <t>Другие вопросы в области коммунального хозяйства</t>
  </si>
  <si>
    <t>99 9 01 10630</t>
  </si>
  <si>
    <t xml:space="preserve">Мероприятия по организации сбора и вывоза бытовых отходов </t>
  </si>
  <si>
    <t>99 9 01 13300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</si>
  <si>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</si>
  <si>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</si>
  <si>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</si>
  <si>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</si>
  <si>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99 9 01 96010</t>
  </si>
  <si>
    <t>Иные закупки товаров, работ и услуг для государственных (муниципальных) нужд</t>
  </si>
  <si>
    <t>0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</si>
  <si>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</si>
  <si>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"Газификация Шапкинского сельского поселения"</t>
  </si>
  <si>
    <t>Муниципальная программа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</si>
  <si>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>Основное мероприятие "Благоустройство и организация  мест отдыха и досуга на территории Шапкинского сельского поселения Тоснеского района Ленинградской области"</t>
  </si>
  <si>
    <t>Приложение №5</t>
  </si>
  <si>
    <t xml:space="preserve">РАСПРЕДЕЛЕНИЕ  </t>
  </si>
  <si>
    <t xml:space="preserve">бюджетных ассигнований  по разделам, подразделам,целевым статьям (государственным (муниципальным)программам и непрограмным направлениям деятельности),группам(группам и подгруппам) видов расходов и (или)по целевым статьям (государственным (муниципальным)  программам и непрграммным направлением деятельности,группам(группам и подгруппам) видов расходов классификации  расходов бюджетов на 2018 год  плановый период 2019-2020 годов </t>
  </si>
  <si>
    <t>Муниципальная программа "Развитие физической культуры спорта и создание зон отдыха на территории Шапкинского сельского поселения Тосненского района Ленинградской области"</t>
  </si>
  <si>
    <t>Муниципальная программа "Безопасность на территории Шапкинкого сельского поселения Тосненского района Ленинградской области ".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</si>
  <si>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Лениградской области "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</si>
  <si>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</si>
  <si>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</si>
  <si>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14 0 01 13180</t>
  </si>
  <si>
    <t>Уплата налогов,сборов и иных платежей</t>
  </si>
  <si>
    <t>от      27.12.2017      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</si>
</sst>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?"/>
    <numFmt numFmtId="166" formatCode="#,##0.000"/>
    <numFmt numFmtId="167" formatCode="0.000"/>
    <numFmt numFmtId="168" formatCode="#,##0.00000"/>
  </numFmts>
  <fonts count="19" x14ac:knownFonts="1">
    <font>
      <sz val="11"/>
      <color indexed="8"/>
      <name val="Calibri"/>
      <family val="2"/>
      <scheme val="minor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1"/>
  </cellStyleXfs>
  <cellXfs count="111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" fillId="2" borderId="2" xfId="0" applyNumberFormat="1" applyFont="1" applyFill="1" applyBorder="1" applyAlignment="1">
      <alignment horizontal="left" vertical="top" wrapText="1"/>
    </xf>
    <xf numFmtId="0" fontId="3" fillId="0" borderId="0" xfId="0" applyFont="1"/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top" wrapText="1"/>
    </xf>
    <xf numFmtId="0" fontId="5" fillId="0" borderId="0" xfId="0" applyFont="1"/>
    <xf numFmtId="49" fontId="5" fillId="0" borderId="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7" fillId="3" borderId="0" xfId="0" applyFont="1" applyFill="1"/>
    <xf numFmtId="0" fontId="4" fillId="3" borderId="2" xfId="0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top" wrapText="1"/>
    </xf>
    <xf numFmtId="0" fontId="5" fillId="3" borderId="2" xfId="1" applyNumberFormat="1" applyFont="1" applyFill="1" applyBorder="1" applyAlignment="1" applyProtection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/>
    </xf>
    <xf numFmtId="167" fontId="10" fillId="4" borderId="1" xfId="0" applyNumberFormat="1" applyFont="1" applyFill="1" applyBorder="1" applyAlignment="1">
      <alignment horizontal="center" vertical="top"/>
    </xf>
    <xf numFmtId="0" fontId="13" fillId="4" borderId="1" xfId="0" applyFont="1" applyFill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5" fillId="3" borderId="7" xfId="1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 applyProtection="1">
      <alignment horizontal="left" vertical="top" wrapText="1"/>
    </xf>
    <xf numFmtId="49" fontId="5" fillId="3" borderId="2" xfId="0" applyNumberFormat="1" applyFont="1" applyFill="1" applyBorder="1" applyAlignment="1" applyProtection="1">
      <alignment horizontal="left" vertical="top" wrapText="1"/>
    </xf>
    <xf numFmtId="49" fontId="17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49" fontId="7" fillId="3" borderId="0" xfId="0" applyNumberFormat="1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 vertical="center"/>
    </xf>
    <xf numFmtId="0" fontId="4" fillId="3" borderId="2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top" wrapText="1"/>
    </xf>
    <xf numFmtId="168" fontId="4" fillId="3" borderId="2" xfId="0" applyNumberFormat="1" applyFont="1" applyFill="1" applyBorder="1" applyAlignment="1">
      <alignment horizontal="center" vertical="center"/>
    </xf>
    <xf numFmtId="168" fontId="5" fillId="3" borderId="2" xfId="0" applyNumberFormat="1" applyFont="1" applyFill="1" applyBorder="1" applyAlignment="1">
      <alignment horizontal="center" vertical="center" wrapText="1"/>
    </xf>
    <xf numFmtId="168" fontId="12" fillId="3" borderId="2" xfId="0" applyNumberFormat="1" applyFont="1" applyFill="1" applyBorder="1" applyAlignment="1">
      <alignment horizontal="center" vertical="center" wrapText="1"/>
    </xf>
    <xf numFmtId="168" fontId="5" fillId="3" borderId="2" xfId="0" applyNumberFormat="1" applyFont="1" applyFill="1" applyBorder="1" applyAlignment="1">
      <alignment horizontal="center" vertical="center"/>
    </xf>
    <xf numFmtId="168" fontId="4" fillId="3" borderId="2" xfId="0" applyNumberFormat="1" applyFont="1" applyFill="1" applyBorder="1" applyAlignment="1">
      <alignment horizontal="center" vertical="center" wrapText="1"/>
    </xf>
    <xf numFmtId="168" fontId="5" fillId="3" borderId="5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168" fontId="2" fillId="3" borderId="2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left" vertical="center" wrapText="1"/>
    </xf>
    <xf numFmtId="0" fontId="8" fillId="3" borderId="2" xfId="0" applyNumberFormat="1" applyFont="1" applyFill="1" applyBorder="1" applyAlignment="1">
      <alignment horizontal="center" vertical="top" wrapText="1"/>
    </xf>
    <xf numFmtId="49" fontId="8" fillId="3" borderId="2" xfId="0" applyNumberFormat="1" applyFont="1" applyFill="1" applyBorder="1" applyAlignment="1">
      <alignment horizontal="center" vertical="top" wrapText="1"/>
    </xf>
    <xf numFmtId="168" fontId="8" fillId="3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168" fontId="1" fillId="3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1" fillId="3" borderId="2" xfId="0" applyNumberFormat="1" applyFont="1" applyFill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168" fontId="8" fillId="3" borderId="2" xfId="0" applyNumberFormat="1" applyFont="1" applyFill="1" applyBorder="1" applyAlignment="1">
      <alignment horizontal="center" vertical="top" wrapText="1"/>
    </xf>
    <xf numFmtId="168" fontId="1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/>
    </xf>
    <xf numFmtId="49" fontId="5" fillId="3" borderId="5" xfId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168" fontId="12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top"/>
    </xf>
    <xf numFmtId="168" fontId="5" fillId="3" borderId="2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2" borderId="4" xfId="1" applyNumberFormat="1" applyFont="1" applyBorder="1" applyAlignment="1">
      <alignment horizontal="center" vertical="top" wrapText="1"/>
    </xf>
    <xf numFmtId="49" fontId="4" fillId="2" borderId="5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5"/>
  <sheetViews>
    <sheetView tabSelected="1" workbookViewId="0">
      <selection activeCell="M7" sqref="M7"/>
    </sheetView>
  </sheetViews>
  <sheetFormatPr defaultRowHeight="15" x14ac:dyDescent="0.25"/>
  <cols>
    <col min="1" max="1" width="61.42578125" style="2" customWidth="1"/>
    <col min="2" max="2" width="16.42578125" style="1" customWidth="1"/>
    <col min="3" max="5" width="7.42578125" style="1" customWidth="1"/>
    <col min="6" max="8" width="16.42578125" style="1" customWidth="1"/>
  </cols>
  <sheetData>
    <row r="1" spans="1:10" s="9" customFormat="1" ht="15.75" x14ac:dyDescent="0.25">
      <c r="A1" s="18"/>
      <c r="B1" s="7"/>
      <c r="C1" s="8"/>
      <c r="D1" s="8"/>
      <c r="E1" s="8"/>
      <c r="G1" s="19" t="s">
        <v>165</v>
      </c>
      <c r="H1" s="20"/>
      <c r="I1" s="21"/>
      <c r="J1" s="21"/>
    </row>
    <row r="2" spans="1:10" s="9" customFormat="1" ht="67.5" customHeight="1" x14ac:dyDescent="0.25">
      <c r="A2" s="18"/>
      <c r="B2" s="7"/>
      <c r="C2" s="8"/>
      <c r="D2" s="8"/>
      <c r="E2" s="8"/>
      <c r="G2" s="103" t="s">
        <v>46</v>
      </c>
      <c r="H2" s="103"/>
      <c r="I2" s="21"/>
      <c r="J2" s="21"/>
    </row>
    <row r="3" spans="1:10" s="9" customFormat="1" ht="28.5" customHeight="1" x14ac:dyDescent="0.25">
      <c r="A3" s="18"/>
      <c r="B3" s="7"/>
      <c r="C3" s="8"/>
      <c r="D3" s="8"/>
      <c r="E3" s="8"/>
      <c r="G3" s="104" t="s">
        <v>175</v>
      </c>
      <c r="H3" s="104"/>
      <c r="I3" s="21"/>
      <c r="J3" s="21"/>
    </row>
    <row r="4" spans="1:10" s="9" customFormat="1" ht="15.75" x14ac:dyDescent="0.25">
      <c r="A4" s="7"/>
      <c r="B4" s="8"/>
      <c r="D4" s="8"/>
      <c r="F4" s="8"/>
      <c r="G4" s="10"/>
    </row>
    <row r="5" spans="1:10" s="9" customFormat="1" ht="15.75" x14ac:dyDescent="0.25">
      <c r="A5" s="7"/>
      <c r="B5" s="8"/>
      <c r="C5" s="11"/>
      <c r="D5" s="8"/>
      <c r="E5" s="8"/>
      <c r="F5" s="8"/>
    </row>
    <row r="6" spans="1:10" s="9" customFormat="1" ht="26.25" customHeight="1" x14ac:dyDescent="0.25">
      <c r="A6" s="105" t="s">
        <v>166</v>
      </c>
      <c r="B6" s="105"/>
      <c r="C6" s="105"/>
      <c r="D6" s="105"/>
      <c r="E6" s="105"/>
      <c r="F6" s="105"/>
      <c r="G6" s="105"/>
      <c r="H6" s="105"/>
    </row>
    <row r="7" spans="1:10" s="9" customFormat="1" ht="88.5" customHeight="1" x14ac:dyDescent="0.25">
      <c r="A7" s="105" t="s">
        <v>167</v>
      </c>
      <c r="B7" s="105"/>
      <c r="C7" s="105"/>
      <c r="D7" s="105"/>
      <c r="E7" s="105"/>
      <c r="F7" s="105"/>
      <c r="G7" s="105"/>
      <c r="H7" s="105"/>
    </row>
    <row r="8" spans="1:10" s="9" customFormat="1" ht="15.6" customHeight="1" x14ac:dyDescent="0.25">
      <c r="A8" s="102"/>
      <c r="B8" s="102"/>
      <c r="C8" s="102"/>
      <c r="D8" s="102"/>
      <c r="E8" s="102"/>
      <c r="F8" s="12"/>
    </row>
    <row r="9" spans="1:10" s="14" customFormat="1" ht="35.25" customHeight="1" x14ac:dyDescent="0.25">
      <c r="A9" s="107" t="s">
        <v>0</v>
      </c>
      <c r="B9" s="109" t="s">
        <v>1</v>
      </c>
      <c r="C9" s="109" t="s">
        <v>2</v>
      </c>
      <c r="D9" s="107" t="s">
        <v>3</v>
      </c>
      <c r="E9" s="107" t="s">
        <v>4</v>
      </c>
      <c r="F9" s="106" t="s">
        <v>38</v>
      </c>
      <c r="G9" s="106"/>
      <c r="H9" s="106"/>
    </row>
    <row r="10" spans="1:10" s="14" customFormat="1" ht="15.75" customHeight="1" x14ac:dyDescent="0.25">
      <c r="A10" s="108"/>
      <c r="B10" s="110"/>
      <c r="C10" s="110"/>
      <c r="D10" s="108"/>
      <c r="E10" s="108"/>
      <c r="F10" s="13" t="s">
        <v>43</v>
      </c>
      <c r="G10" s="13" t="s">
        <v>44</v>
      </c>
      <c r="H10" s="13" t="s">
        <v>45</v>
      </c>
    </row>
    <row r="11" spans="1:10" s="14" customFormat="1" ht="15.75" x14ac:dyDescent="0.25">
      <c r="A11" s="15" t="s">
        <v>39</v>
      </c>
      <c r="B11" s="15" t="s">
        <v>40</v>
      </c>
      <c r="C11" s="15" t="s">
        <v>41</v>
      </c>
      <c r="D11" s="15" t="s">
        <v>42</v>
      </c>
      <c r="E11" s="16">
        <v>5</v>
      </c>
      <c r="F11" s="17">
        <v>6</v>
      </c>
      <c r="G11" s="16">
        <v>7</v>
      </c>
      <c r="H11" s="17">
        <v>8</v>
      </c>
    </row>
    <row r="12" spans="1:10" s="4" customFormat="1" ht="15.75" x14ac:dyDescent="0.25">
      <c r="A12" s="3" t="s">
        <v>5</v>
      </c>
      <c r="B12" s="5"/>
      <c r="C12" s="6"/>
      <c r="D12" s="5"/>
      <c r="E12" s="5"/>
      <c r="F12" s="61">
        <f>F13+F87</f>
        <v>11827.7844</v>
      </c>
      <c r="G12" s="61">
        <f t="shared" ref="G12:H12" si="0">G13+G87</f>
        <v>11314.480510000001</v>
      </c>
      <c r="H12" s="61">
        <f t="shared" si="0"/>
        <v>10936.741260000001</v>
      </c>
    </row>
    <row r="13" spans="1:10" s="4" customFormat="1" ht="15.75" x14ac:dyDescent="0.25">
      <c r="A13" s="68" t="s">
        <v>59</v>
      </c>
      <c r="B13" s="69"/>
      <c r="C13" s="70"/>
      <c r="D13" s="69"/>
      <c r="E13" s="69"/>
      <c r="F13" s="71">
        <f>F14+F25+F36+F54+F61+F67+F73</f>
        <v>4310.8599999999997</v>
      </c>
      <c r="G13" s="71">
        <f t="shared" ref="G13:H13" si="1">G14+G25+G36+G54+G61+G67+G73</f>
        <v>3673.0190000000002</v>
      </c>
      <c r="H13" s="71">
        <f t="shared" si="1"/>
        <v>3566.5460000000003</v>
      </c>
    </row>
    <row r="14" spans="1:10" s="4" customFormat="1" ht="69.75" customHeight="1" x14ac:dyDescent="0.25">
      <c r="A14" s="72" t="s">
        <v>168</v>
      </c>
      <c r="B14" s="73" t="s">
        <v>63</v>
      </c>
      <c r="C14" s="70"/>
      <c r="D14" s="69"/>
      <c r="E14" s="69"/>
      <c r="F14" s="74">
        <f>F15+F20</f>
        <v>60</v>
      </c>
      <c r="G14" s="74">
        <f>G15+G20</f>
        <v>60</v>
      </c>
      <c r="H14" s="74">
        <f>H15+H20</f>
        <v>60</v>
      </c>
    </row>
    <row r="15" spans="1:10" s="4" customFormat="1" ht="28.5" customHeight="1" x14ac:dyDescent="0.25">
      <c r="A15" s="75" t="s">
        <v>65</v>
      </c>
      <c r="B15" s="73" t="s">
        <v>67</v>
      </c>
      <c r="C15" s="70"/>
      <c r="D15" s="69"/>
      <c r="E15" s="69"/>
      <c r="F15" s="74">
        <f>F16</f>
        <v>20</v>
      </c>
      <c r="G15" s="74">
        <f t="shared" ref="G15:H18" si="2">G16</f>
        <v>20</v>
      </c>
      <c r="H15" s="74">
        <f t="shared" si="2"/>
        <v>20</v>
      </c>
    </row>
    <row r="16" spans="1:10" s="4" customFormat="1" ht="31.5" x14ac:dyDescent="0.25">
      <c r="A16" s="27" t="s">
        <v>66</v>
      </c>
      <c r="B16" s="47" t="s">
        <v>68</v>
      </c>
      <c r="C16" s="76"/>
      <c r="D16" s="77"/>
      <c r="E16" s="77"/>
      <c r="F16" s="78">
        <f>F17</f>
        <v>20</v>
      </c>
      <c r="G16" s="78">
        <f t="shared" si="2"/>
        <v>20</v>
      </c>
      <c r="H16" s="78">
        <f t="shared" si="2"/>
        <v>20</v>
      </c>
    </row>
    <row r="17" spans="1:8" s="4" customFormat="1" ht="31.5" x14ac:dyDescent="0.25">
      <c r="A17" s="27" t="s">
        <v>50</v>
      </c>
      <c r="B17" s="47" t="s">
        <v>68</v>
      </c>
      <c r="C17" s="76">
        <v>200</v>
      </c>
      <c r="D17" s="77"/>
      <c r="E17" s="77"/>
      <c r="F17" s="78">
        <f>F18</f>
        <v>20</v>
      </c>
      <c r="G17" s="78">
        <f t="shared" si="2"/>
        <v>20</v>
      </c>
      <c r="H17" s="78">
        <f t="shared" si="2"/>
        <v>20</v>
      </c>
    </row>
    <row r="18" spans="1:8" s="4" customFormat="1" ht="31.5" x14ac:dyDescent="0.25">
      <c r="A18" s="53" t="s">
        <v>51</v>
      </c>
      <c r="B18" s="47" t="s">
        <v>68</v>
      </c>
      <c r="C18" s="76">
        <v>240</v>
      </c>
      <c r="D18" s="77"/>
      <c r="E18" s="77"/>
      <c r="F18" s="78">
        <f>F19</f>
        <v>20</v>
      </c>
      <c r="G18" s="78">
        <f t="shared" si="2"/>
        <v>20</v>
      </c>
      <c r="H18" s="78">
        <f t="shared" si="2"/>
        <v>20</v>
      </c>
    </row>
    <row r="19" spans="1:8" s="4" customFormat="1" ht="15.75" x14ac:dyDescent="0.25">
      <c r="A19" s="53" t="s">
        <v>172</v>
      </c>
      <c r="B19" s="47" t="s">
        <v>68</v>
      </c>
      <c r="C19" s="76">
        <v>240</v>
      </c>
      <c r="D19" s="77" t="s">
        <v>29</v>
      </c>
      <c r="E19" s="93" t="s">
        <v>12</v>
      </c>
      <c r="F19" s="78">
        <v>20</v>
      </c>
      <c r="G19" s="78">
        <v>20</v>
      </c>
      <c r="H19" s="78">
        <v>20</v>
      </c>
    </row>
    <row r="20" spans="1:8" s="4" customFormat="1" ht="31.5" x14ac:dyDescent="0.25">
      <c r="A20" s="75" t="s">
        <v>60</v>
      </c>
      <c r="B20" s="73" t="s">
        <v>67</v>
      </c>
      <c r="C20" s="70"/>
      <c r="D20" s="69"/>
      <c r="E20" s="69"/>
      <c r="F20" s="74">
        <f>F21</f>
        <v>40</v>
      </c>
      <c r="G20" s="74">
        <f t="shared" ref="G20:H23" si="3">G21</f>
        <v>40</v>
      </c>
      <c r="H20" s="74">
        <f t="shared" si="3"/>
        <v>40</v>
      </c>
    </row>
    <row r="21" spans="1:8" s="4" customFormat="1" ht="15.75" x14ac:dyDescent="0.25">
      <c r="A21" s="27" t="s">
        <v>61</v>
      </c>
      <c r="B21" s="47" t="s">
        <v>64</v>
      </c>
      <c r="C21" s="76"/>
      <c r="D21" s="77"/>
      <c r="E21" s="77"/>
      <c r="F21" s="78">
        <f>F22</f>
        <v>40</v>
      </c>
      <c r="G21" s="78">
        <f t="shared" si="3"/>
        <v>40</v>
      </c>
      <c r="H21" s="78">
        <f t="shared" si="3"/>
        <v>40</v>
      </c>
    </row>
    <row r="22" spans="1:8" s="4" customFormat="1" ht="31.5" x14ac:dyDescent="0.25">
      <c r="A22" s="27" t="s">
        <v>50</v>
      </c>
      <c r="B22" s="47" t="s">
        <v>64</v>
      </c>
      <c r="C22" s="76">
        <v>200</v>
      </c>
      <c r="D22" s="77"/>
      <c r="E22" s="77"/>
      <c r="F22" s="78">
        <f>F23</f>
        <v>40</v>
      </c>
      <c r="G22" s="78">
        <f t="shared" si="3"/>
        <v>40</v>
      </c>
      <c r="H22" s="78">
        <f t="shared" si="3"/>
        <v>40</v>
      </c>
    </row>
    <row r="23" spans="1:8" s="4" customFormat="1" ht="31.5" x14ac:dyDescent="0.25">
      <c r="A23" s="53" t="s">
        <v>51</v>
      </c>
      <c r="B23" s="47" t="s">
        <v>64</v>
      </c>
      <c r="C23" s="76">
        <v>240</v>
      </c>
      <c r="D23" s="77"/>
      <c r="E23" s="77"/>
      <c r="F23" s="78">
        <f>F24</f>
        <v>40</v>
      </c>
      <c r="G23" s="78">
        <f t="shared" si="3"/>
        <v>40</v>
      </c>
      <c r="H23" s="78">
        <f t="shared" si="3"/>
        <v>40</v>
      </c>
    </row>
    <row r="24" spans="1:8" s="4" customFormat="1" ht="15.75" x14ac:dyDescent="0.25">
      <c r="A24" s="53" t="s">
        <v>62</v>
      </c>
      <c r="B24" s="47" t="s">
        <v>64</v>
      </c>
      <c r="C24" s="76">
        <v>240</v>
      </c>
      <c r="D24" s="77" t="s">
        <v>26</v>
      </c>
      <c r="E24" s="77" t="s">
        <v>26</v>
      </c>
      <c r="F24" s="78">
        <v>40</v>
      </c>
      <c r="G24" s="78">
        <v>40</v>
      </c>
      <c r="H24" s="78">
        <v>40</v>
      </c>
    </row>
    <row r="25" spans="1:8" s="4" customFormat="1" ht="52.5" customHeight="1" x14ac:dyDescent="0.25">
      <c r="A25" s="79" t="s">
        <v>169</v>
      </c>
      <c r="B25" s="80" t="s">
        <v>47</v>
      </c>
      <c r="C25" s="81"/>
      <c r="D25" s="82"/>
      <c r="E25" s="82"/>
      <c r="F25" s="74">
        <f>F26+F31</f>
        <v>30</v>
      </c>
      <c r="G25" s="74">
        <f t="shared" ref="G25:H25" si="4">G26+G31</f>
        <v>30</v>
      </c>
      <c r="H25" s="74">
        <f t="shared" si="4"/>
        <v>30</v>
      </c>
    </row>
    <row r="26" spans="1:8" ht="31.5" x14ac:dyDescent="0.25">
      <c r="A26" s="79" t="s">
        <v>48</v>
      </c>
      <c r="B26" s="80" t="s">
        <v>52</v>
      </c>
      <c r="C26" s="81"/>
      <c r="D26" s="82"/>
      <c r="E26" s="82"/>
      <c r="F26" s="74">
        <f>F27</f>
        <v>25</v>
      </c>
      <c r="G26" s="74">
        <f t="shared" ref="G26:H29" si="5">G27</f>
        <v>25</v>
      </c>
      <c r="H26" s="74">
        <f t="shared" si="5"/>
        <v>25</v>
      </c>
    </row>
    <row r="27" spans="1:8" ht="15.75" x14ac:dyDescent="0.25">
      <c r="A27" s="27" t="s">
        <v>49</v>
      </c>
      <c r="B27" s="29" t="s">
        <v>53</v>
      </c>
      <c r="C27" s="83"/>
      <c r="D27" s="84"/>
      <c r="E27" s="84"/>
      <c r="F27" s="85">
        <f>F28</f>
        <v>25</v>
      </c>
      <c r="G27" s="85">
        <f t="shared" si="5"/>
        <v>25</v>
      </c>
      <c r="H27" s="85">
        <f t="shared" si="5"/>
        <v>25</v>
      </c>
    </row>
    <row r="28" spans="1:8" ht="31.5" x14ac:dyDescent="0.25">
      <c r="A28" s="27" t="s">
        <v>50</v>
      </c>
      <c r="B28" s="29" t="s">
        <v>53</v>
      </c>
      <c r="C28" s="83">
        <v>200</v>
      </c>
      <c r="D28" s="84"/>
      <c r="E28" s="84"/>
      <c r="F28" s="85">
        <f>F29</f>
        <v>25</v>
      </c>
      <c r="G28" s="85">
        <f t="shared" si="5"/>
        <v>25</v>
      </c>
      <c r="H28" s="85">
        <f t="shared" si="5"/>
        <v>25</v>
      </c>
    </row>
    <row r="29" spans="1:8" ht="31.5" x14ac:dyDescent="0.25">
      <c r="A29" s="56" t="s">
        <v>51</v>
      </c>
      <c r="B29" s="29" t="s">
        <v>53</v>
      </c>
      <c r="C29" s="83">
        <v>240</v>
      </c>
      <c r="D29" s="84"/>
      <c r="E29" s="84"/>
      <c r="F29" s="85">
        <f>F30</f>
        <v>25</v>
      </c>
      <c r="G29" s="85">
        <f t="shared" si="5"/>
        <v>25</v>
      </c>
      <c r="H29" s="85">
        <f t="shared" si="5"/>
        <v>25</v>
      </c>
    </row>
    <row r="30" spans="1:8" ht="47.25" x14ac:dyDescent="0.25">
      <c r="A30" s="27" t="s">
        <v>54</v>
      </c>
      <c r="B30" s="29" t="s">
        <v>53</v>
      </c>
      <c r="C30" s="83">
        <v>240</v>
      </c>
      <c r="D30" s="84" t="s">
        <v>17</v>
      </c>
      <c r="E30" s="84" t="s">
        <v>20</v>
      </c>
      <c r="F30" s="85">
        <v>25</v>
      </c>
      <c r="G30" s="85">
        <v>25</v>
      </c>
      <c r="H30" s="85">
        <v>25</v>
      </c>
    </row>
    <row r="31" spans="1:8" ht="63" x14ac:dyDescent="0.25">
      <c r="A31" s="79" t="s">
        <v>55</v>
      </c>
      <c r="B31" s="80" t="s">
        <v>57</v>
      </c>
      <c r="C31" s="81"/>
      <c r="D31" s="82"/>
      <c r="E31" s="82"/>
      <c r="F31" s="74">
        <f>F32</f>
        <v>5</v>
      </c>
      <c r="G31" s="74">
        <f t="shared" ref="G31:H34" si="6">G32</f>
        <v>5</v>
      </c>
      <c r="H31" s="74">
        <f t="shared" si="6"/>
        <v>5</v>
      </c>
    </row>
    <row r="32" spans="1:8" ht="78.75" x14ac:dyDescent="0.25">
      <c r="A32" s="27" t="s">
        <v>56</v>
      </c>
      <c r="B32" s="29" t="s">
        <v>58</v>
      </c>
      <c r="C32" s="83"/>
      <c r="D32" s="84"/>
      <c r="E32" s="84"/>
      <c r="F32" s="85">
        <f>F33</f>
        <v>5</v>
      </c>
      <c r="G32" s="85">
        <f t="shared" si="6"/>
        <v>5</v>
      </c>
      <c r="H32" s="85">
        <f t="shared" si="6"/>
        <v>5</v>
      </c>
    </row>
    <row r="33" spans="1:8" ht="31.5" x14ac:dyDescent="0.25">
      <c r="A33" s="27" t="s">
        <v>50</v>
      </c>
      <c r="B33" s="29" t="s">
        <v>58</v>
      </c>
      <c r="C33" s="83">
        <v>200</v>
      </c>
      <c r="D33" s="84"/>
      <c r="E33" s="84"/>
      <c r="F33" s="85">
        <f>F34</f>
        <v>5</v>
      </c>
      <c r="G33" s="85">
        <f t="shared" si="6"/>
        <v>5</v>
      </c>
      <c r="H33" s="85">
        <f t="shared" si="6"/>
        <v>5</v>
      </c>
    </row>
    <row r="34" spans="1:8" ht="31.5" x14ac:dyDescent="0.25">
      <c r="A34" s="56" t="s">
        <v>51</v>
      </c>
      <c r="B34" s="29" t="s">
        <v>58</v>
      </c>
      <c r="C34" s="83">
        <v>240</v>
      </c>
      <c r="D34" s="84"/>
      <c r="E34" s="84"/>
      <c r="F34" s="85">
        <f>F35</f>
        <v>5</v>
      </c>
      <c r="G34" s="85">
        <f t="shared" si="6"/>
        <v>5</v>
      </c>
      <c r="H34" s="85">
        <f t="shared" si="6"/>
        <v>5</v>
      </c>
    </row>
    <row r="35" spans="1:8" ht="47.25" x14ac:dyDescent="0.25">
      <c r="A35" s="27" t="s">
        <v>54</v>
      </c>
      <c r="B35" s="29" t="s">
        <v>58</v>
      </c>
      <c r="C35" s="83">
        <v>240</v>
      </c>
      <c r="D35" s="84" t="s">
        <v>17</v>
      </c>
      <c r="E35" s="84" t="s">
        <v>20</v>
      </c>
      <c r="F35" s="85">
        <v>5</v>
      </c>
      <c r="G35" s="85">
        <v>5</v>
      </c>
      <c r="H35" s="85">
        <v>5</v>
      </c>
    </row>
    <row r="36" spans="1:8" ht="56.25" customHeight="1" x14ac:dyDescent="0.25">
      <c r="A36" s="72" t="s">
        <v>161</v>
      </c>
      <c r="B36" s="80" t="s">
        <v>80</v>
      </c>
      <c r="C36" s="83"/>
      <c r="D36" s="84"/>
      <c r="E36" s="84"/>
      <c r="F36" s="66">
        <f>F37</f>
        <v>2083.1</v>
      </c>
      <c r="G36" s="66">
        <f t="shared" ref="G36:H36" si="7">G37</f>
        <v>1410.4</v>
      </c>
      <c r="H36" s="66">
        <f t="shared" si="7"/>
        <v>1410.4</v>
      </c>
    </row>
    <row r="37" spans="1:8" ht="94.5" x14ac:dyDescent="0.25">
      <c r="A37" s="72" t="s">
        <v>75</v>
      </c>
      <c r="B37" s="80" t="s">
        <v>81</v>
      </c>
      <c r="C37" s="81"/>
      <c r="D37" s="82"/>
      <c r="E37" s="82"/>
      <c r="F37" s="74">
        <f>F38+F42+F46+F50</f>
        <v>2083.1</v>
      </c>
      <c r="G37" s="74">
        <f t="shared" ref="G37:H37" si="8">G38+G42+G46+G50</f>
        <v>1410.4</v>
      </c>
      <c r="H37" s="74">
        <f t="shared" si="8"/>
        <v>1410.4</v>
      </c>
    </row>
    <row r="38" spans="1:8" ht="15.75" x14ac:dyDescent="0.25">
      <c r="A38" s="27" t="s">
        <v>76</v>
      </c>
      <c r="B38" s="29" t="s">
        <v>82</v>
      </c>
      <c r="C38" s="83"/>
      <c r="D38" s="84"/>
      <c r="E38" s="84"/>
      <c r="F38" s="85">
        <f>F39</f>
        <v>350</v>
      </c>
      <c r="G38" s="85">
        <f t="shared" ref="G38:H40" si="9">G39</f>
        <v>350</v>
      </c>
      <c r="H38" s="85">
        <f t="shared" si="9"/>
        <v>350</v>
      </c>
    </row>
    <row r="39" spans="1:8" ht="31.5" x14ac:dyDescent="0.25">
      <c r="A39" s="27" t="s">
        <v>50</v>
      </c>
      <c r="B39" s="29" t="s">
        <v>82</v>
      </c>
      <c r="C39" s="83">
        <v>200</v>
      </c>
      <c r="D39" s="84"/>
      <c r="E39" s="84"/>
      <c r="F39" s="85">
        <f>F40</f>
        <v>350</v>
      </c>
      <c r="G39" s="85">
        <f t="shared" si="9"/>
        <v>350</v>
      </c>
      <c r="H39" s="85">
        <f t="shared" si="9"/>
        <v>350</v>
      </c>
    </row>
    <row r="40" spans="1:8" ht="31.5" x14ac:dyDescent="0.25">
      <c r="A40" s="53" t="s">
        <v>51</v>
      </c>
      <c r="B40" s="29" t="s">
        <v>82</v>
      </c>
      <c r="C40" s="83">
        <v>240</v>
      </c>
      <c r="D40" s="84"/>
      <c r="E40" s="84"/>
      <c r="F40" s="85">
        <f>F41</f>
        <v>350</v>
      </c>
      <c r="G40" s="85">
        <f t="shared" si="9"/>
        <v>350</v>
      </c>
      <c r="H40" s="85">
        <f t="shared" si="9"/>
        <v>350</v>
      </c>
    </row>
    <row r="41" spans="1:8" ht="15.75" x14ac:dyDescent="0.25">
      <c r="A41" s="43" t="s">
        <v>33</v>
      </c>
      <c r="B41" s="29" t="s">
        <v>82</v>
      </c>
      <c r="C41" s="83">
        <v>240</v>
      </c>
      <c r="D41" s="86" t="s">
        <v>11</v>
      </c>
      <c r="E41" s="86" t="s">
        <v>20</v>
      </c>
      <c r="F41" s="85">
        <v>350</v>
      </c>
      <c r="G41" s="85">
        <v>350</v>
      </c>
      <c r="H41" s="85">
        <v>350</v>
      </c>
    </row>
    <row r="42" spans="1:8" ht="47.25" x14ac:dyDescent="0.25">
      <c r="A42" s="27" t="s">
        <v>77</v>
      </c>
      <c r="B42" s="47" t="s">
        <v>83</v>
      </c>
      <c r="C42" s="83"/>
      <c r="D42" s="84"/>
      <c r="E42" s="84"/>
      <c r="F42" s="85">
        <f>F43</f>
        <v>892.22500000000002</v>
      </c>
      <c r="G42" s="85">
        <f t="shared" ref="G42:H44" si="10">G43</f>
        <v>1060.4000000000001</v>
      </c>
      <c r="H42" s="85">
        <f t="shared" si="10"/>
        <v>1060.4000000000001</v>
      </c>
    </row>
    <row r="43" spans="1:8" ht="31.5" x14ac:dyDescent="0.25">
      <c r="A43" s="27" t="s">
        <v>50</v>
      </c>
      <c r="B43" s="47" t="s">
        <v>83</v>
      </c>
      <c r="C43" s="83">
        <v>200</v>
      </c>
      <c r="D43" s="84"/>
      <c r="E43" s="84"/>
      <c r="F43" s="85">
        <f>F44</f>
        <v>892.22500000000002</v>
      </c>
      <c r="G43" s="85">
        <f t="shared" si="10"/>
        <v>1060.4000000000001</v>
      </c>
      <c r="H43" s="85">
        <f t="shared" si="10"/>
        <v>1060.4000000000001</v>
      </c>
    </row>
    <row r="44" spans="1:8" ht="31.5" x14ac:dyDescent="0.25">
      <c r="A44" s="53" t="s">
        <v>51</v>
      </c>
      <c r="B44" s="47" t="s">
        <v>83</v>
      </c>
      <c r="C44" s="83">
        <v>240</v>
      </c>
      <c r="D44" s="84"/>
      <c r="E44" s="84"/>
      <c r="F44" s="85">
        <f>F45</f>
        <v>892.22500000000002</v>
      </c>
      <c r="G44" s="85">
        <f t="shared" si="10"/>
        <v>1060.4000000000001</v>
      </c>
      <c r="H44" s="85">
        <f t="shared" si="10"/>
        <v>1060.4000000000001</v>
      </c>
    </row>
    <row r="45" spans="1:8" ht="15.75" x14ac:dyDescent="0.25">
      <c r="A45" s="43" t="s">
        <v>33</v>
      </c>
      <c r="B45" s="47" t="s">
        <v>83</v>
      </c>
      <c r="C45" s="83">
        <v>240</v>
      </c>
      <c r="D45" s="86" t="s">
        <v>11</v>
      </c>
      <c r="E45" s="86" t="s">
        <v>20</v>
      </c>
      <c r="F45" s="85">
        <v>892.22500000000002</v>
      </c>
      <c r="G45" s="85">
        <f>1060+0.4</f>
        <v>1060.4000000000001</v>
      </c>
      <c r="H45" s="85">
        <f>1060+0.4</f>
        <v>1060.4000000000001</v>
      </c>
    </row>
    <row r="46" spans="1:8" ht="47.25" x14ac:dyDescent="0.25">
      <c r="A46" s="87" t="s">
        <v>78</v>
      </c>
      <c r="B46" s="29" t="s">
        <v>84</v>
      </c>
      <c r="C46" s="83"/>
      <c r="D46" s="84"/>
      <c r="E46" s="84"/>
      <c r="F46" s="85">
        <f>F47</f>
        <v>168.17500000000001</v>
      </c>
      <c r="G46" s="85">
        <f t="shared" ref="G46:H48" si="11">G47</f>
        <v>0</v>
      </c>
      <c r="H46" s="85">
        <f t="shared" si="11"/>
        <v>0</v>
      </c>
    </row>
    <row r="47" spans="1:8" ht="31.5" x14ac:dyDescent="0.25">
      <c r="A47" s="27" t="s">
        <v>50</v>
      </c>
      <c r="B47" s="29" t="s">
        <v>84</v>
      </c>
      <c r="C47" s="83">
        <v>200</v>
      </c>
      <c r="D47" s="84"/>
      <c r="E47" s="84"/>
      <c r="F47" s="85">
        <f>F48</f>
        <v>168.17500000000001</v>
      </c>
      <c r="G47" s="85">
        <f t="shared" si="11"/>
        <v>0</v>
      </c>
      <c r="H47" s="85">
        <f t="shared" si="11"/>
        <v>0</v>
      </c>
    </row>
    <row r="48" spans="1:8" ht="31.5" x14ac:dyDescent="0.25">
      <c r="A48" s="53" t="s">
        <v>51</v>
      </c>
      <c r="B48" s="29" t="s">
        <v>84</v>
      </c>
      <c r="C48" s="83">
        <v>240</v>
      </c>
      <c r="D48" s="84"/>
      <c r="E48" s="84"/>
      <c r="F48" s="85">
        <f>F49</f>
        <v>168.17500000000001</v>
      </c>
      <c r="G48" s="85">
        <f t="shared" si="11"/>
        <v>0</v>
      </c>
      <c r="H48" s="85">
        <f t="shared" si="11"/>
        <v>0</v>
      </c>
    </row>
    <row r="49" spans="1:8" ht="15.75" x14ac:dyDescent="0.25">
      <c r="A49" s="43" t="s">
        <v>33</v>
      </c>
      <c r="B49" s="29" t="s">
        <v>84</v>
      </c>
      <c r="C49" s="83">
        <v>240</v>
      </c>
      <c r="D49" s="86" t="s">
        <v>11</v>
      </c>
      <c r="E49" s="86" t="s">
        <v>20</v>
      </c>
      <c r="F49" s="85">
        <v>168.17500000000001</v>
      </c>
      <c r="G49" s="85">
        <v>0</v>
      </c>
      <c r="H49" s="85">
        <v>0</v>
      </c>
    </row>
    <row r="50" spans="1:8" ht="47.25" x14ac:dyDescent="0.25">
      <c r="A50" s="87" t="s">
        <v>79</v>
      </c>
      <c r="B50" s="29" t="s">
        <v>85</v>
      </c>
      <c r="C50" s="83"/>
      <c r="D50" s="84"/>
      <c r="E50" s="84"/>
      <c r="F50" s="85">
        <f>F51</f>
        <v>672.7</v>
      </c>
      <c r="G50" s="85">
        <f t="shared" ref="G50:H52" si="12">G51</f>
        <v>0</v>
      </c>
      <c r="H50" s="85">
        <f t="shared" si="12"/>
        <v>0</v>
      </c>
    </row>
    <row r="51" spans="1:8" ht="31.5" x14ac:dyDescent="0.25">
      <c r="A51" s="27" t="s">
        <v>50</v>
      </c>
      <c r="B51" s="29" t="s">
        <v>85</v>
      </c>
      <c r="C51" s="83">
        <v>200</v>
      </c>
      <c r="D51" s="84"/>
      <c r="E51" s="84"/>
      <c r="F51" s="85">
        <f>F52</f>
        <v>672.7</v>
      </c>
      <c r="G51" s="85">
        <f t="shared" si="12"/>
        <v>0</v>
      </c>
      <c r="H51" s="85">
        <f t="shared" si="12"/>
        <v>0</v>
      </c>
    </row>
    <row r="52" spans="1:8" ht="31.5" x14ac:dyDescent="0.25">
      <c r="A52" s="53" t="s">
        <v>51</v>
      </c>
      <c r="B52" s="29" t="s">
        <v>85</v>
      </c>
      <c r="C52" s="83">
        <v>240</v>
      </c>
      <c r="D52" s="84"/>
      <c r="E52" s="84"/>
      <c r="F52" s="85">
        <f>F53</f>
        <v>672.7</v>
      </c>
      <c r="G52" s="85">
        <f t="shared" si="12"/>
        <v>0</v>
      </c>
      <c r="H52" s="85">
        <f t="shared" si="12"/>
        <v>0</v>
      </c>
    </row>
    <row r="53" spans="1:8" ht="15.75" x14ac:dyDescent="0.25">
      <c r="A53" s="43" t="s">
        <v>33</v>
      </c>
      <c r="B53" s="29" t="s">
        <v>85</v>
      </c>
      <c r="C53" s="83">
        <v>240</v>
      </c>
      <c r="D53" s="86" t="s">
        <v>11</v>
      </c>
      <c r="E53" s="86" t="s">
        <v>20</v>
      </c>
      <c r="F53" s="85">
        <v>672.7</v>
      </c>
      <c r="G53" s="85">
        <v>0</v>
      </c>
      <c r="H53" s="85">
        <v>0</v>
      </c>
    </row>
    <row r="54" spans="1:8" ht="47.25" x14ac:dyDescent="0.25">
      <c r="A54" s="88" t="s">
        <v>69</v>
      </c>
      <c r="B54" s="89" t="s">
        <v>72</v>
      </c>
      <c r="C54" s="83"/>
      <c r="D54" s="84"/>
      <c r="E54" s="84"/>
      <c r="F54" s="66">
        <f t="shared" ref="F54:F59" si="13">F55</f>
        <v>100</v>
      </c>
      <c r="G54" s="66">
        <f t="shared" ref="G54:H59" si="14">G55</f>
        <v>100</v>
      </c>
      <c r="H54" s="66">
        <f t="shared" si="14"/>
        <v>100</v>
      </c>
    </row>
    <row r="55" spans="1:8" ht="31.5" x14ac:dyDescent="0.25">
      <c r="A55" s="91" t="s">
        <v>162</v>
      </c>
      <c r="B55" s="90" t="s">
        <v>74</v>
      </c>
      <c r="C55" s="70"/>
      <c r="D55" s="69"/>
      <c r="E55" s="69"/>
      <c r="F55" s="71">
        <f t="shared" si="13"/>
        <v>100</v>
      </c>
      <c r="G55" s="71">
        <f t="shared" si="14"/>
        <v>100</v>
      </c>
      <c r="H55" s="71">
        <f t="shared" si="14"/>
        <v>100</v>
      </c>
    </row>
    <row r="56" spans="1:8" ht="15.75" x14ac:dyDescent="0.25">
      <c r="A56" s="91" t="s">
        <v>70</v>
      </c>
      <c r="B56" s="90" t="s">
        <v>73</v>
      </c>
      <c r="C56" s="92"/>
      <c r="D56" s="93"/>
      <c r="E56" s="93"/>
      <c r="F56" s="94">
        <f t="shared" si="13"/>
        <v>100</v>
      </c>
      <c r="G56" s="94">
        <f t="shared" si="14"/>
        <v>100</v>
      </c>
      <c r="H56" s="94">
        <f t="shared" si="14"/>
        <v>100</v>
      </c>
    </row>
    <row r="57" spans="1:8" ht="15.75" x14ac:dyDescent="0.25">
      <c r="A57" s="27" t="s">
        <v>71</v>
      </c>
      <c r="B57" s="90" t="s">
        <v>73</v>
      </c>
      <c r="C57" s="92"/>
      <c r="D57" s="93"/>
      <c r="E57" s="93"/>
      <c r="F57" s="95">
        <f t="shared" si="13"/>
        <v>100</v>
      </c>
      <c r="G57" s="95">
        <f t="shared" si="14"/>
        <v>100</v>
      </c>
      <c r="H57" s="95">
        <f t="shared" si="14"/>
        <v>100</v>
      </c>
    </row>
    <row r="58" spans="1:8" ht="31.5" x14ac:dyDescent="0.25">
      <c r="A58" s="27" t="s">
        <v>50</v>
      </c>
      <c r="B58" s="90" t="s">
        <v>73</v>
      </c>
      <c r="C58" s="92">
        <v>200</v>
      </c>
      <c r="D58" s="93"/>
      <c r="E58" s="93"/>
      <c r="F58" s="95">
        <f t="shared" si="13"/>
        <v>100</v>
      </c>
      <c r="G58" s="95">
        <f t="shared" si="14"/>
        <v>100</v>
      </c>
      <c r="H58" s="95">
        <f t="shared" si="14"/>
        <v>100</v>
      </c>
    </row>
    <row r="59" spans="1:8" ht="31.5" x14ac:dyDescent="0.25">
      <c r="A59" s="53" t="s">
        <v>51</v>
      </c>
      <c r="B59" s="90" t="s">
        <v>73</v>
      </c>
      <c r="C59" s="92">
        <v>240</v>
      </c>
      <c r="D59" s="93"/>
      <c r="E59" s="93"/>
      <c r="F59" s="95">
        <f t="shared" si="13"/>
        <v>100</v>
      </c>
      <c r="G59" s="95">
        <f t="shared" si="14"/>
        <v>100</v>
      </c>
      <c r="H59" s="95">
        <f t="shared" si="14"/>
        <v>100</v>
      </c>
    </row>
    <row r="60" spans="1:8" ht="15.75" x14ac:dyDescent="0.25">
      <c r="A60" s="53" t="s">
        <v>23</v>
      </c>
      <c r="B60" s="90" t="s">
        <v>73</v>
      </c>
      <c r="C60" s="76">
        <v>240</v>
      </c>
      <c r="D60" s="77" t="s">
        <v>11</v>
      </c>
      <c r="E60" s="77" t="s">
        <v>24</v>
      </c>
      <c r="F60" s="94">
        <v>100</v>
      </c>
      <c r="G60" s="94">
        <v>100</v>
      </c>
      <c r="H60" s="94">
        <v>100</v>
      </c>
    </row>
    <row r="61" spans="1:8" ht="68.25" customHeight="1" x14ac:dyDescent="0.25">
      <c r="A61" s="72" t="s">
        <v>163</v>
      </c>
      <c r="B61" s="96" t="s">
        <v>89</v>
      </c>
      <c r="C61" s="92"/>
      <c r="D61" s="93"/>
      <c r="E61" s="93"/>
      <c r="F61" s="66">
        <f>F62</f>
        <v>1432.58</v>
      </c>
      <c r="G61" s="66">
        <f t="shared" ref="G61:H65" si="15">G62</f>
        <v>1468.6189999999999</v>
      </c>
      <c r="H61" s="66">
        <f t="shared" si="15"/>
        <v>1362.146</v>
      </c>
    </row>
    <row r="62" spans="1:8" ht="63" x14ac:dyDescent="0.25">
      <c r="A62" s="53" t="s">
        <v>164</v>
      </c>
      <c r="B62" s="35" t="s">
        <v>87</v>
      </c>
      <c r="C62" s="92"/>
      <c r="D62" s="93"/>
      <c r="E62" s="93"/>
      <c r="F62" s="95">
        <f>F63</f>
        <v>1432.58</v>
      </c>
      <c r="G62" s="95">
        <f t="shared" si="15"/>
        <v>1468.6189999999999</v>
      </c>
      <c r="H62" s="95">
        <f t="shared" si="15"/>
        <v>1362.146</v>
      </c>
    </row>
    <row r="63" spans="1:8" ht="31.5" x14ac:dyDescent="0.25">
      <c r="A63" s="27" t="s">
        <v>86</v>
      </c>
      <c r="B63" s="35" t="s">
        <v>88</v>
      </c>
      <c r="C63" s="92"/>
      <c r="D63" s="93"/>
      <c r="E63" s="93"/>
      <c r="F63" s="95">
        <f>F64</f>
        <v>1432.58</v>
      </c>
      <c r="G63" s="95">
        <f t="shared" si="15"/>
        <v>1468.6189999999999</v>
      </c>
      <c r="H63" s="95">
        <f t="shared" si="15"/>
        <v>1362.146</v>
      </c>
    </row>
    <row r="64" spans="1:8" ht="31.5" x14ac:dyDescent="0.25">
      <c r="A64" s="27" t="s">
        <v>50</v>
      </c>
      <c r="B64" s="35" t="s">
        <v>88</v>
      </c>
      <c r="C64" s="92">
        <v>200</v>
      </c>
      <c r="D64" s="93"/>
      <c r="E64" s="93"/>
      <c r="F64" s="95">
        <f>F65</f>
        <v>1432.58</v>
      </c>
      <c r="G64" s="95">
        <f t="shared" si="15"/>
        <v>1468.6189999999999</v>
      </c>
      <c r="H64" s="95">
        <f t="shared" si="15"/>
        <v>1362.146</v>
      </c>
    </row>
    <row r="65" spans="1:8" ht="31.5" x14ac:dyDescent="0.25">
      <c r="A65" s="53" t="s">
        <v>51</v>
      </c>
      <c r="B65" s="35" t="s">
        <v>88</v>
      </c>
      <c r="C65" s="92">
        <v>240</v>
      </c>
      <c r="D65" s="93"/>
      <c r="E65" s="93"/>
      <c r="F65" s="95">
        <f>F66</f>
        <v>1432.58</v>
      </c>
      <c r="G65" s="95">
        <f t="shared" si="15"/>
        <v>1468.6189999999999</v>
      </c>
      <c r="H65" s="95">
        <f t="shared" si="15"/>
        <v>1362.146</v>
      </c>
    </row>
    <row r="66" spans="1:8" ht="15.75" x14ac:dyDescent="0.25">
      <c r="A66" s="53" t="s">
        <v>31</v>
      </c>
      <c r="B66" s="35" t="s">
        <v>88</v>
      </c>
      <c r="C66" s="92">
        <v>240</v>
      </c>
      <c r="D66" s="77" t="s">
        <v>22</v>
      </c>
      <c r="E66" s="77" t="s">
        <v>17</v>
      </c>
      <c r="F66" s="95">
        <v>1432.58</v>
      </c>
      <c r="G66" s="95">
        <v>1468.6189999999999</v>
      </c>
      <c r="H66" s="95">
        <v>1362.146</v>
      </c>
    </row>
    <row r="67" spans="1:8" ht="63" x14ac:dyDescent="0.25">
      <c r="A67" s="72" t="s">
        <v>170</v>
      </c>
      <c r="B67" s="96" t="s">
        <v>92</v>
      </c>
      <c r="C67" s="92"/>
      <c r="D67" s="93"/>
      <c r="E67" s="93"/>
      <c r="F67" s="66">
        <f>F68</f>
        <v>36</v>
      </c>
      <c r="G67" s="66">
        <f t="shared" ref="G67:H71" si="16">G68</f>
        <v>36</v>
      </c>
      <c r="H67" s="66">
        <f t="shared" si="16"/>
        <v>36</v>
      </c>
    </row>
    <row r="68" spans="1:8" ht="31.5" x14ac:dyDescent="0.25">
      <c r="A68" s="72" t="s">
        <v>90</v>
      </c>
      <c r="B68" s="96" t="s">
        <v>173</v>
      </c>
      <c r="C68" s="70"/>
      <c r="D68" s="69"/>
      <c r="E68" s="69"/>
      <c r="F68" s="74">
        <f>F69</f>
        <v>36</v>
      </c>
      <c r="G68" s="74">
        <f t="shared" si="16"/>
        <v>36</v>
      </c>
      <c r="H68" s="74">
        <f t="shared" si="16"/>
        <v>36</v>
      </c>
    </row>
    <row r="69" spans="1:8" ht="31.5" x14ac:dyDescent="0.25">
      <c r="A69" s="27" t="s">
        <v>91</v>
      </c>
      <c r="B69" s="35" t="s">
        <v>173</v>
      </c>
      <c r="C69" s="92"/>
      <c r="D69" s="93"/>
      <c r="E69" s="93"/>
      <c r="F69" s="85">
        <f>F70</f>
        <v>36</v>
      </c>
      <c r="G69" s="85">
        <f t="shared" si="16"/>
        <v>36</v>
      </c>
      <c r="H69" s="85">
        <f t="shared" si="16"/>
        <v>36</v>
      </c>
    </row>
    <row r="70" spans="1:8" ht="31.5" x14ac:dyDescent="0.25">
      <c r="A70" s="27" t="s">
        <v>50</v>
      </c>
      <c r="B70" s="35" t="s">
        <v>173</v>
      </c>
      <c r="C70" s="92">
        <v>200</v>
      </c>
      <c r="D70" s="93"/>
      <c r="E70" s="93"/>
      <c r="F70" s="85">
        <f>F71</f>
        <v>36</v>
      </c>
      <c r="G70" s="85">
        <f t="shared" si="16"/>
        <v>36</v>
      </c>
      <c r="H70" s="85">
        <f t="shared" si="16"/>
        <v>36</v>
      </c>
    </row>
    <row r="71" spans="1:8" ht="31.5" x14ac:dyDescent="0.25">
      <c r="A71" s="53" t="s">
        <v>51</v>
      </c>
      <c r="B71" s="35" t="s">
        <v>173</v>
      </c>
      <c r="C71" s="92">
        <v>240</v>
      </c>
      <c r="D71" s="93"/>
      <c r="E71" s="93"/>
      <c r="F71" s="85">
        <f>F72</f>
        <v>36</v>
      </c>
      <c r="G71" s="85">
        <f t="shared" si="16"/>
        <v>36</v>
      </c>
      <c r="H71" s="85">
        <f t="shared" si="16"/>
        <v>36</v>
      </c>
    </row>
    <row r="72" spans="1:8" ht="15.75" x14ac:dyDescent="0.25">
      <c r="A72" s="53" t="s">
        <v>31</v>
      </c>
      <c r="B72" s="35" t="s">
        <v>173</v>
      </c>
      <c r="C72" s="92">
        <v>240</v>
      </c>
      <c r="D72" s="77" t="s">
        <v>22</v>
      </c>
      <c r="E72" s="77" t="s">
        <v>17</v>
      </c>
      <c r="F72" s="85">
        <v>36</v>
      </c>
      <c r="G72" s="85">
        <v>36</v>
      </c>
      <c r="H72" s="85">
        <v>36</v>
      </c>
    </row>
    <row r="73" spans="1:8" ht="47.25" x14ac:dyDescent="0.25">
      <c r="A73" s="72" t="s">
        <v>171</v>
      </c>
      <c r="B73" s="73" t="s">
        <v>96</v>
      </c>
      <c r="C73" s="92"/>
      <c r="D73" s="93"/>
      <c r="E73" s="93"/>
      <c r="F73" s="66">
        <f>F74</f>
        <v>569.17999999999995</v>
      </c>
      <c r="G73" s="66">
        <f t="shared" ref="G73:H73" si="17">G74</f>
        <v>568</v>
      </c>
      <c r="H73" s="66">
        <f t="shared" si="17"/>
        <v>568</v>
      </c>
    </row>
    <row r="74" spans="1:8" ht="31.5" x14ac:dyDescent="0.25">
      <c r="A74" s="27" t="s">
        <v>93</v>
      </c>
      <c r="B74" s="47" t="s">
        <v>97</v>
      </c>
      <c r="C74" s="92"/>
      <c r="D74" s="93"/>
      <c r="E74" s="93"/>
      <c r="F74" s="85">
        <f>F75+F79+F83</f>
        <v>569.17999999999995</v>
      </c>
      <c r="G74" s="85">
        <f t="shared" ref="G74:H74" si="18">G75+G79+G83</f>
        <v>568</v>
      </c>
      <c r="H74" s="85">
        <f t="shared" si="18"/>
        <v>568</v>
      </c>
    </row>
    <row r="75" spans="1:8" ht="15.75" x14ac:dyDescent="0.25">
      <c r="A75" s="53" t="s">
        <v>94</v>
      </c>
      <c r="B75" s="47" t="s">
        <v>98</v>
      </c>
      <c r="C75" s="92"/>
      <c r="D75" s="77"/>
      <c r="E75" s="77"/>
      <c r="F75" s="85">
        <f>F76</f>
        <v>137.65</v>
      </c>
      <c r="G75" s="85">
        <f t="shared" ref="G75:H77" si="19">G76</f>
        <v>138</v>
      </c>
      <c r="H75" s="85">
        <f t="shared" si="19"/>
        <v>138</v>
      </c>
    </row>
    <row r="76" spans="1:8" ht="31.5" x14ac:dyDescent="0.25">
      <c r="A76" s="27" t="s">
        <v>50</v>
      </c>
      <c r="B76" s="47" t="s">
        <v>98</v>
      </c>
      <c r="C76" s="92">
        <v>200</v>
      </c>
      <c r="D76" s="93"/>
      <c r="E76" s="93"/>
      <c r="F76" s="85">
        <f>F77</f>
        <v>137.65</v>
      </c>
      <c r="G76" s="85">
        <f t="shared" si="19"/>
        <v>138</v>
      </c>
      <c r="H76" s="85">
        <f t="shared" si="19"/>
        <v>138</v>
      </c>
    </row>
    <row r="77" spans="1:8" ht="31.5" x14ac:dyDescent="0.25">
      <c r="A77" s="53" t="s">
        <v>51</v>
      </c>
      <c r="B77" s="47" t="s">
        <v>98</v>
      </c>
      <c r="C77" s="92">
        <v>240</v>
      </c>
      <c r="D77" s="93"/>
      <c r="E77" s="93"/>
      <c r="F77" s="85">
        <f>F78</f>
        <v>137.65</v>
      </c>
      <c r="G77" s="85">
        <f t="shared" si="19"/>
        <v>138</v>
      </c>
      <c r="H77" s="85">
        <f t="shared" si="19"/>
        <v>138</v>
      </c>
    </row>
    <row r="78" spans="1:8" ht="15.75" x14ac:dyDescent="0.25">
      <c r="A78" s="53" t="s">
        <v>31</v>
      </c>
      <c r="B78" s="47" t="s">
        <v>98</v>
      </c>
      <c r="C78" s="92">
        <v>240</v>
      </c>
      <c r="D78" s="77" t="s">
        <v>22</v>
      </c>
      <c r="E78" s="77" t="s">
        <v>17</v>
      </c>
      <c r="F78" s="85">
        <v>137.65</v>
      </c>
      <c r="G78" s="85">
        <v>138</v>
      </c>
      <c r="H78" s="85">
        <v>138</v>
      </c>
    </row>
    <row r="79" spans="1:8" ht="31.5" hidden="1" x14ac:dyDescent="0.25">
      <c r="A79" s="53" t="s">
        <v>95</v>
      </c>
      <c r="B79" s="97" t="s">
        <v>99</v>
      </c>
      <c r="C79" s="92"/>
      <c r="D79" s="93"/>
      <c r="E79" s="93"/>
      <c r="F79" s="85">
        <f>F80</f>
        <v>0</v>
      </c>
      <c r="G79" s="85">
        <f t="shared" ref="G79:H81" si="20">G80</f>
        <v>0</v>
      </c>
      <c r="H79" s="85">
        <f t="shared" si="20"/>
        <v>0</v>
      </c>
    </row>
    <row r="80" spans="1:8" ht="31.5" hidden="1" x14ac:dyDescent="0.25">
      <c r="A80" s="27" t="s">
        <v>50</v>
      </c>
      <c r="B80" s="97" t="s">
        <v>99</v>
      </c>
      <c r="C80" s="92">
        <v>200</v>
      </c>
      <c r="D80" s="93"/>
      <c r="E80" s="93"/>
      <c r="F80" s="85">
        <f>F81</f>
        <v>0</v>
      </c>
      <c r="G80" s="85">
        <f t="shared" si="20"/>
        <v>0</v>
      </c>
      <c r="H80" s="85">
        <f t="shared" si="20"/>
        <v>0</v>
      </c>
    </row>
    <row r="81" spans="1:8" ht="31.5" hidden="1" x14ac:dyDescent="0.25">
      <c r="A81" s="53" t="s">
        <v>51</v>
      </c>
      <c r="B81" s="97" t="s">
        <v>99</v>
      </c>
      <c r="C81" s="92">
        <v>240</v>
      </c>
      <c r="D81" s="93"/>
      <c r="E81" s="93"/>
      <c r="F81" s="85">
        <f>F82</f>
        <v>0</v>
      </c>
      <c r="G81" s="85">
        <f t="shared" si="20"/>
        <v>0</v>
      </c>
      <c r="H81" s="85">
        <f t="shared" si="20"/>
        <v>0</v>
      </c>
    </row>
    <row r="82" spans="1:8" ht="15.75" hidden="1" x14ac:dyDescent="0.25">
      <c r="A82" s="53" t="s">
        <v>31</v>
      </c>
      <c r="B82" s="97" t="s">
        <v>99</v>
      </c>
      <c r="C82" s="92">
        <v>240</v>
      </c>
      <c r="D82" s="77" t="s">
        <v>22</v>
      </c>
      <c r="E82" s="77" t="s">
        <v>17</v>
      </c>
      <c r="F82" s="85">
        <v>0</v>
      </c>
      <c r="G82" s="85">
        <v>0</v>
      </c>
      <c r="H82" s="85">
        <v>0</v>
      </c>
    </row>
    <row r="83" spans="1:8" ht="31.5" x14ac:dyDescent="0.25">
      <c r="A83" s="53" t="s">
        <v>95</v>
      </c>
      <c r="B83" s="97" t="s">
        <v>100</v>
      </c>
      <c r="C83" s="92"/>
      <c r="D83" s="93"/>
      <c r="E83" s="93"/>
      <c r="F83" s="85">
        <f t="shared" ref="F83:H85" si="21">F84</f>
        <v>431.53</v>
      </c>
      <c r="G83" s="85">
        <f t="shared" si="21"/>
        <v>430</v>
      </c>
      <c r="H83" s="85">
        <f t="shared" si="21"/>
        <v>430</v>
      </c>
    </row>
    <row r="84" spans="1:8" ht="31.5" x14ac:dyDescent="0.25">
      <c r="A84" s="27" t="s">
        <v>50</v>
      </c>
      <c r="B84" s="47" t="s">
        <v>100</v>
      </c>
      <c r="C84" s="92">
        <v>200</v>
      </c>
      <c r="D84" s="93"/>
      <c r="E84" s="93"/>
      <c r="F84" s="85">
        <f t="shared" si="21"/>
        <v>431.53</v>
      </c>
      <c r="G84" s="85">
        <f t="shared" si="21"/>
        <v>430</v>
      </c>
      <c r="H84" s="85">
        <f t="shared" si="21"/>
        <v>430</v>
      </c>
    </row>
    <row r="85" spans="1:8" ht="31.5" x14ac:dyDescent="0.25">
      <c r="A85" s="53" t="s">
        <v>51</v>
      </c>
      <c r="B85" s="47" t="s">
        <v>100</v>
      </c>
      <c r="C85" s="92">
        <v>240</v>
      </c>
      <c r="D85" s="93"/>
      <c r="E85" s="93"/>
      <c r="F85" s="85">
        <f t="shared" si="21"/>
        <v>431.53</v>
      </c>
      <c r="G85" s="85">
        <f t="shared" si="21"/>
        <v>430</v>
      </c>
      <c r="H85" s="85">
        <f t="shared" si="21"/>
        <v>430</v>
      </c>
    </row>
    <row r="86" spans="1:8" ht="15.75" x14ac:dyDescent="0.25">
      <c r="A86" s="53" t="s">
        <v>31</v>
      </c>
      <c r="B86" s="47" t="s">
        <v>100</v>
      </c>
      <c r="C86" s="92">
        <v>240</v>
      </c>
      <c r="D86" s="77" t="s">
        <v>22</v>
      </c>
      <c r="E86" s="77" t="s">
        <v>17</v>
      </c>
      <c r="F86" s="85">
        <v>431.53</v>
      </c>
      <c r="G86" s="85">
        <v>430</v>
      </c>
      <c r="H86" s="85">
        <v>430</v>
      </c>
    </row>
    <row r="87" spans="1:8" ht="15.75" x14ac:dyDescent="0.25">
      <c r="A87" s="68" t="s">
        <v>101</v>
      </c>
      <c r="B87" s="93"/>
      <c r="C87" s="92"/>
      <c r="D87" s="77"/>
      <c r="E87" s="77"/>
      <c r="F87" s="66">
        <f>F88+F121+F131</f>
        <v>7516.9243999999999</v>
      </c>
      <c r="G87" s="66">
        <f>G88+G121+G131</f>
        <v>7641.461510000001</v>
      </c>
      <c r="H87" s="66">
        <f>H88+H121+H131</f>
        <v>7370.1952600000004</v>
      </c>
    </row>
    <row r="88" spans="1:8" s="24" customFormat="1" ht="70.5" customHeight="1" x14ac:dyDescent="0.25">
      <c r="A88" s="98" t="s">
        <v>102</v>
      </c>
      <c r="B88" s="22" t="s">
        <v>103</v>
      </c>
      <c r="C88" s="23"/>
      <c r="D88" s="22"/>
      <c r="E88" s="22"/>
      <c r="F88" s="62">
        <f>F89+F115</f>
        <v>5480.4913999999999</v>
      </c>
      <c r="G88" s="62">
        <f t="shared" ref="G88" si="22">G89+G115</f>
        <v>5008.6900000000005</v>
      </c>
      <c r="H88" s="62">
        <f>H89+H115</f>
        <v>5008.6900000000005</v>
      </c>
    </row>
    <row r="89" spans="1:8" s="24" customFormat="1" ht="63" x14ac:dyDescent="0.25">
      <c r="A89" s="25" t="s">
        <v>104</v>
      </c>
      <c r="B89" s="26" t="s">
        <v>105</v>
      </c>
      <c r="C89" s="23"/>
      <c r="D89" s="22"/>
      <c r="E89" s="22"/>
      <c r="F89" s="62">
        <f t="shared" ref="F89:G89" si="23">F90</f>
        <v>4518.0529999999999</v>
      </c>
      <c r="G89" s="62">
        <f t="shared" si="23"/>
        <v>4047.6840000000002</v>
      </c>
      <c r="H89" s="62">
        <f>H90</f>
        <v>4047.6840000000002</v>
      </c>
    </row>
    <row r="90" spans="1:8" s="24" customFormat="1" ht="15.75" x14ac:dyDescent="0.25">
      <c r="A90" s="27" t="s">
        <v>34</v>
      </c>
      <c r="B90" s="26" t="s">
        <v>106</v>
      </c>
      <c r="C90" s="23"/>
      <c r="D90" s="22"/>
      <c r="E90" s="22"/>
      <c r="F90" s="62">
        <f>F91+F98+F111</f>
        <v>4518.0529999999999</v>
      </c>
      <c r="G90" s="62">
        <f t="shared" ref="G90:H90" si="24">G91+G98+G111</f>
        <v>4047.6840000000002</v>
      </c>
      <c r="H90" s="62">
        <f t="shared" si="24"/>
        <v>4047.6840000000002</v>
      </c>
    </row>
    <row r="91" spans="1:8" s="24" customFormat="1" ht="27.75" customHeight="1" x14ac:dyDescent="0.25">
      <c r="A91" s="25" t="s">
        <v>107</v>
      </c>
      <c r="B91" s="28" t="s">
        <v>108</v>
      </c>
      <c r="C91" s="23"/>
      <c r="D91" s="22"/>
      <c r="E91" s="22"/>
      <c r="F91" s="62">
        <f>F92+F95</f>
        <v>4182.68408</v>
      </c>
      <c r="G91" s="62">
        <f t="shared" ref="G91:H91" si="25">G92+G95</f>
        <v>4046.6840000000002</v>
      </c>
      <c r="H91" s="62">
        <f t="shared" si="25"/>
        <v>4046.6840000000002</v>
      </c>
    </row>
    <row r="92" spans="1:8" s="24" customFormat="1" ht="78.75" x14ac:dyDescent="0.25">
      <c r="A92" s="25" t="s">
        <v>6</v>
      </c>
      <c r="B92" s="29" t="s">
        <v>108</v>
      </c>
      <c r="C92" s="48" t="s">
        <v>7</v>
      </c>
      <c r="D92" s="28"/>
      <c r="E92" s="28"/>
      <c r="F92" s="63">
        <f t="shared" ref="F92:G93" si="26">F93</f>
        <v>3403.1936400000004</v>
      </c>
      <c r="G92" s="63">
        <f t="shared" si="26"/>
        <v>3403.1936400000004</v>
      </c>
      <c r="H92" s="63">
        <f>H93</f>
        <v>3403.1936400000004</v>
      </c>
    </row>
    <row r="93" spans="1:8" s="24" customFormat="1" ht="31.5" x14ac:dyDescent="0.25">
      <c r="A93" s="30" t="s">
        <v>109</v>
      </c>
      <c r="B93" s="29" t="s">
        <v>108</v>
      </c>
      <c r="C93" s="48" t="s">
        <v>110</v>
      </c>
      <c r="D93" s="28"/>
      <c r="E93" s="28"/>
      <c r="F93" s="63">
        <f t="shared" si="26"/>
        <v>3403.1936400000004</v>
      </c>
      <c r="G93" s="63">
        <f t="shared" si="26"/>
        <v>3403.1936400000004</v>
      </c>
      <c r="H93" s="63">
        <f>H94</f>
        <v>3403.1936400000004</v>
      </c>
    </row>
    <row r="94" spans="1:8" s="24" customFormat="1" ht="47.25" x14ac:dyDescent="0.25">
      <c r="A94" s="30" t="s">
        <v>35</v>
      </c>
      <c r="B94" s="28" t="s">
        <v>108</v>
      </c>
      <c r="C94" s="31" t="s">
        <v>110</v>
      </c>
      <c r="D94" s="31" t="s">
        <v>12</v>
      </c>
      <c r="E94" s="31" t="s">
        <v>11</v>
      </c>
      <c r="F94" s="64">
        <f>4362.4812-959.28756</f>
        <v>3403.1936400000004</v>
      </c>
      <c r="G94" s="64">
        <f t="shared" ref="G94:H94" si="27">4362.4812-959.28756</f>
        <v>3403.1936400000004</v>
      </c>
      <c r="H94" s="64">
        <f t="shared" si="27"/>
        <v>3403.1936400000004</v>
      </c>
    </row>
    <row r="95" spans="1:8" s="24" customFormat="1" ht="40.5" customHeight="1" x14ac:dyDescent="0.25">
      <c r="A95" s="30" t="s">
        <v>9</v>
      </c>
      <c r="B95" s="28" t="s">
        <v>108</v>
      </c>
      <c r="C95" s="31" t="s">
        <v>10</v>
      </c>
      <c r="D95" s="28"/>
      <c r="E95" s="31"/>
      <c r="F95" s="63">
        <f t="shared" ref="F95:G96" si="28">F96</f>
        <v>779.49043999999992</v>
      </c>
      <c r="G95" s="63">
        <f t="shared" si="28"/>
        <v>643.49036000000001</v>
      </c>
      <c r="H95" s="63">
        <f>H96</f>
        <v>643.49036000000001</v>
      </c>
    </row>
    <row r="96" spans="1:8" s="24" customFormat="1" ht="31.5" x14ac:dyDescent="0.25">
      <c r="A96" s="30" t="s">
        <v>51</v>
      </c>
      <c r="B96" s="28" t="s">
        <v>108</v>
      </c>
      <c r="C96" s="31" t="s">
        <v>111</v>
      </c>
      <c r="D96" s="28"/>
      <c r="E96" s="28"/>
      <c r="F96" s="63">
        <f t="shared" si="28"/>
        <v>779.49043999999992</v>
      </c>
      <c r="G96" s="63">
        <f t="shared" si="28"/>
        <v>643.49036000000001</v>
      </c>
      <c r="H96" s="63">
        <f>H97</f>
        <v>643.49036000000001</v>
      </c>
    </row>
    <row r="97" spans="1:8" s="24" customFormat="1" ht="47.25" x14ac:dyDescent="0.25">
      <c r="A97" s="30" t="s">
        <v>35</v>
      </c>
      <c r="B97" s="28" t="s">
        <v>108</v>
      </c>
      <c r="C97" s="31" t="s">
        <v>111</v>
      </c>
      <c r="D97" s="31" t="s">
        <v>12</v>
      </c>
      <c r="E97" s="31" t="s">
        <v>11</v>
      </c>
      <c r="F97" s="64">
        <f>727.3639+52.12654</f>
        <v>779.49043999999992</v>
      </c>
      <c r="G97" s="64">
        <f>591.3638+52.12656</f>
        <v>643.49036000000001</v>
      </c>
      <c r="H97" s="63">
        <f>591.3638+52.12656</f>
        <v>643.49036000000001</v>
      </c>
    </row>
    <row r="98" spans="1:8" s="24" customFormat="1" ht="47.25" x14ac:dyDescent="0.25">
      <c r="A98" s="25" t="s">
        <v>112</v>
      </c>
      <c r="B98" s="26" t="s">
        <v>113</v>
      </c>
      <c r="C98" s="31"/>
      <c r="D98" s="31"/>
      <c r="E98" s="31"/>
      <c r="F98" s="63">
        <f>F99+F103+F107</f>
        <v>334.36892</v>
      </c>
      <c r="G98" s="63">
        <f t="shared" ref="G98:H98" si="29">G99+G103+G107</f>
        <v>0</v>
      </c>
      <c r="H98" s="63">
        <f t="shared" si="29"/>
        <v>0</v>
      </c>
    </row>
    <row r="99" spans="1:8" s="24" customFormat="1" ht="47.25" x14ac:dyDescent="0.25">
      <c r="A99" s="30" t="s">
        <v>35</v>
      </c>
      <c r="B99" s="31" t="s">
        <v>114</v>
      </c>
      <c r="C99" s="31"/>
      <c r="D99" s="31"/>
      <c r="E99" s="31"/>
      <c r="F99" s="63">
        <f>F100</f>
        <v>191.1</v>
      </c>
      <c r="G99" s="63" t="str">
        <f t="shared" ref="F99:G100" si="30">G100</f>
        <v>0</v>
      </c>
      <c r="H99" s="63">
        <f>H100</f>
        <v>0</v>
      </c>
    </row>
    <row r="100" spans="1:8" s="24" customFormat="1" ht="15.75" x14ac:dyDescent="0.25">
      <c r="A100" s="25" t="s">
        <v>115</v>
      </c>
      <c r="B100" s="31" t="s">
        <v>114</v>
      </c>
      <c r="C100" s="31" t="s">
        <v>18</v>
      </c>
      <c r="D100" s="31"/>
      <c r="E100" s="31"/>
      <c r="F100" s="63">
        <f t="shared" si="30"/>
        <v>191.1</v>
      </c>
      <c r="G100" s="63" t="str">
        <f t="shared" si="30"/>
        <v>0</v>
      </c>
      <c r="H100" s="63">
        <f>H101</f>
        <v>0</v>
      </c>
    </row>
    <row r="101" spans="1:8" s="24" customFormat="1" ht="15.75" x14ac:dyDescent="0.25">
      <c r="A101" s="25" t="s">
        <v>116</v>
      </c>
      <c r="B101" s="31" t="s">
        <v>114</v>
      </c>
      <c r="C101" s="31" t="s">
        <v>117</v>
      </c>
      <c r="D101" s="31"/>
      <c r="E101" s="31"/>
      <c r="F101" s="64">
        <f>F102</f>
        <v>191.1</v>
      </c>
      <c r="G101" s="64" t="s">
        <v>160</v>
      </c>
      <c r="H101" s="63">
        <v>0</v>
      </c>
    </row>
    <row r="102" spans="1:8" s="24" customFormat="1" ht="47.25" x14ac:dyDescent="0.25">
      <c r="A102" s="30" t="s">
        <v>35</v>
      </c>
      <c r="B102" s="31" t="s">
        <v>114</v>
      </c>
      <c r="C102" s="31" t="s">
        <v>117</v>
      </c>
      <c r="D102" s="31" t="s">
        <v>12</v>
      </c>
      <c r="E102" s="31" t="s">
        <v>11</v>
      </c>
      <c r="F102" s="64">
        <v>191.1</v>
      </c>
      <c r="G102" s="64" t="s">
        <v>160</v>
      </c>
      <c r="H102" s="63">
        <v>0</v>
      </c>
    </row>
    <row r="103" spans="1:8" s="24" customFormat="1" ht="47.25" x14ac:dyDescent="0.25">
      <c r="A103" s="33" t="s">
        <v>118</v>
      </c>
      <c r="B103" s="34" t="s">
        <v>119</v>
      </c>
      <c r="C103" s="31"/>
      <c r="D103" s="31"/>
      <c r="E103" s="31"/>
      <c r="F103" s="63">
        <f t="shared" ref="F103:G105" si="31">F104</f>
        <v>120.059</v>
      </c>
      <c r="G103" s="63">
        <f t="shared" si="31"/>
        <v>0</v>
      </c>
      <c r="H103" s="63">
        <f>H104</f>
        <v>0</v>
      </c>
    </row>
    <row r="104" spans="1:8" s="24" customFormat="1" ht="15.75" x14ac:dyDescent="0.25">
      <c r="A104" s="25" t="s">
        <v>115</v>
      </c>
      <c r="B104" s="34" t="s">
        <v>119</v>
      </c>
      <c r="C104" s="31" t="s">
        <v>18</v>
      </c>
      <c r="D104" s="31"/>
      <c r="E104" s="31"/>
      <c r="F104" s="63">
        <f t="shared" si="31"/>
        <v>120.059</v>
      </c>
      <c r="G104" s="63">
        <f t="shared" si="31"/>
        <v>0</v>
      </c>
      <c r="H104" s="63">
        <f>H105</f>
        <v>0</v>
      </c>
    </row>
    <row r="105" spans="1:8" s="24" customFormat="1" ht="15.75" x14ac:dyDescent="0.25">
      <c r="A105" s="25" t="s">
        <v>116</v>
      </c>
      <c r="B105" s="34" t="s">
        <v>119</v>
      </c>
      <c r="C105" s="31" t="s">
        <v>117</v>
      </c>
      <c r="D105" s="31"/>
      <c r="E105" s="31"/>
      <c r="F105" s="63">
        <f t="shared" si="31"/>
        <v>120.059</v>
      </c>
      <c r="G105" s="63">
        <f t="shared" si="31"/>
        <v>0</v>
      </c>
      <c r="H105" s="63">
        <f>H106</f>
        <v>0</v>
      </c>
    </row>
    <row r="106" spans="1:8" s="24" customFormat="1" ht="47.25" x14ac:dyDescent="0.25">
      <c r="A106" s="30" t="s">
        <v>36</v>
      </c>
      <c r="B106" s="34" t="s">
        <v>119</v>
      </c>
      <c r="C106" s="31" t="s">
        <v>117</v>
      </c>
      <c r="D106" s="31" t="s">
        <v>12</v>
      </c>
      <c r="E106" s="31" t="s">
        <v>8</v>
      </c>
      <c r="F106" s="64">
        <v>120.059</v>
      </c>
      <c r="G106" s="64">
        <v>0</v>
      </c>
      <c r="H106" s="63">
        <v>0</v>
      </c>
    </row>
    <row r="107" spans="1:8" s="24" customFormat="1" ht="47.25" x14ac:dyDescent="0.25">
      <c r="A107" s="25" t="s">
        <v>120</v>
      </c>
      <c r="B107" s="26" t="s">
        <v>121</v>
      </c>
      <c r="C107" s="31"/>
      <c r="D107" s="31"/>
      <c r="E107" s="31"/>
      <c r="F107" s="63">
        <f t="shared" ref="F107:G109" si="32">F108</f>
        <v>23.20992</v>
      </c>
      <c r="G107" s="63">
        <f t="shared" si="32"/>
        <v>0</v>
      </c>
      <c r="H107" s="63">
        <f>H108</f>
        <v>0</v>
      </c>
    </row>
    <row r="108" spans="1:8" s="24" customFormat="1" ht="15.75" x14ac:dyDescent="0.25">
      <c r="A108" s="25" t="s">
        <v>115</v>
      </c>
      <c r="B108" s="26" t="s">
        <v>121</v>
      </c>
      <c r="C108" s="31" t="s">
        <v>18</v>
      </c>
      <c r="D108" s="31"/>
      <c r="E108" s="31"/>
      <c r="F108" s="63">
        <f t="shared" si="32"/>
        <v>23.20992</v>
      </c>
      <c r="G108" s="63">
        <f t="shared" si="32"/>
        <v>0</v>
      </c>
      <c r="H108" s="63">
        <f>H109</f>
        <v>0</v>
      </c>
    </row>
    <row r="109" spans="1:8" s="24" customFormat="1" ht="15.75" x14ac:dyDescent="0.25">
      <c r="A109" s="25" t="s">
        <v>116</v>
      </c>
      <c r="B109" s="26" t="s">
        <v>121</v>
      </c>
      <c r="C109" s="31" t="s">
        <v>117</v>
      </c>
      <c r="D109" s="31"/>
      <c r="E109" s="31"/>
      <c r="F109" s="63">
        <f>F110</f>
        <v>23.20992</v>
      </c>
      <c r="G109" s="63">
        <f t="shared" si="32"/>
        <v>0</v>
      </c>
      <c r="H109" s="63">
        <f>H110</f>
        <v>0</v>
      </c>
    </row>
    <row r="110" spans="1:8" s="24" customFormat="1" ht="69" customHeight="1" x14ac:dyDescent="0.25">
      <c r="A110" s="30" t="s">
        <v>35</v>
      </c>
      <c r="B110" s="26" t="s">
        <v>121</v>
      </c>
      <c r="C110" s="35" t="s">
        <v>117</v>
      </c>
      <c r="D110" s="31" t="s">
        <v>12</v>
      </c>
      <c r="E110" s="31" t="s">
        <v>11</v>
      </c>
      <c r="F110" s="63">
        <v>23.20992</v>
      </c>
      <c r="G110" s="63">
        <v>0</v>
      </c>
      <c r="H110" s="63">
        <v>0</v>
      </c>
    </row>
    <row r="111" spans="1:8" s="24" customFormat="1" ht="78.75" x14ac:dyDescent="0.25">
      <c r="A111" s="30" t="s">
        <v>122</v>
      </c>
      <c r="B111" s="26" t="s">
        <v>123</v>
      </c>
      <c r="C111" s="35"/>
      <c r="D111" s="26"/>
      <c r="E111" s="26"/>
      <c r="F111" s="63">
        <f t="shared" ref="F111:G113" si="33">F112</f>
        <v>1</v>
      </c>
      <c r="G111" s="63">
        <f t="shared" si="33"/>
        <v>1</v>
      </c>
      <c r="H111" s="63">
        <f>H112</f>
        <v>1</v>
      </c>
    </row>
    <row r="112" spans="1:8" s="24" customFormat="1" ht="31.5" x14ac:dyDescent="0.25">
      <c r="A112" s="30" t="s">
        <v>9</v>
      </c>
      <c r="B112" s="26" t="s">
        <v>123</v>
      </c>
      <c r="C112" s="35" t="s">
        <v>10</v>
      </c>
      <c r="D112" s="26"/>
      <c r="E112" s="26"/>
      <c r="F112" s="63">
        <f t="shared" si="33"/>
        <v>1</v>
      </c>
      <c r="G112" s="63">
        <f t="shared" si="33"/>
        <v>1</v>
      </c>
      <c r="H112" s="63">
        <f>H113</f>
        <v>1</v>
      </c>
    </row>
    <row r="113" spans="1:256" s="24" customFormat="1" ht="31.5" x14ac:dyDescent="0.25">
      <c r="A113" s="30" t="s">
        <v>51</v>
      </c>
      <c r="B113" s="26" t="s">
        <v>123</v>
      </c>
      <c r="C113" s="35" t="s">
        <v>111</v>
      </c>
      <c r="D113" s="26"/>
      <c r="E113" s="26"/>
      <c r="F113" s="63">
        <f t="shared" si="33"/>
        <v>1</v>
      </c>
      <c r="G113" s="63">
        <f t="shared" si="33"/>
        <v>1</v>
      </c>
      <c r="H113" s="63">
        <f>H114</f>
        <v>1</v>
      </c>
    </row>
    <row r="114" spans="1:256" s="24" customFormat="1" ht="31.5" x14ac:dyDescent="0.25">
      <c r="A114" s="25" t="s">
        <v>124</v>
      </c>
      <c r="B114" s="26" t="s">
        <v>123</v>
      </c>
      <c r="C114" s="35" t="s">
        <v>111</v>
      </c>
      <c r="D114" s="35" t="s">
        <v>17</v>
      </c>
      <c r="E114" s="35" t="s">
        <v>32</v>
      </c>
      <c r="F114" s="65">
        <v>1</v>
      </c>
      <c r="G114" s="65">
        <v>1</v>
      </c>
      <c r="H114" s="63">
        <v>1</v>
      </c>
    </row>
    <row r="115" spans="1:256" s="24" customFormat="1" ht="51" customHeight="1" x14ac:dyDescent="0.25">
      <c r="A115" s="59" t="s">
        <v>125</v>
      </c>
      <c r="B115" s="60" t="s">
        <v>126</v>
      </c>
      <c r="C115" s="23"/>
      <c r="D115" s="60"/>
      <c r="E115" s="60"/>
      <c r="F115" s="66">
        <f t="shared" ref="F115:G115" si="34">F117</f>
        <v>962.43839999999989</v>
      </c>
      <c r="G115" s="66">
        <f t="shared" si="34"/>
        <v>961.00599999999997</v>
      </c>
      <c r="H115" s="66">
        <f>H117</f>
        <v>961.00599999999997</v>
      </c>
    </row>
    <row r="116" spans="1:256" s="24" customFormat="1" ht="16.5" customHeight="1" x14ac:dyDescent="0.25">
      <c r="A116" s="30" t="s">
        <v>34</v>
      </c>
      <c r="B116" s="28" t="s">
        <v>127</v>
      </c>
      <c r="C116" s="31"/>
      <c r="D116" s="31"/>
      <c r="E116" s="31"/>
      <c r="F116" s="63">
        <f t="shared" ref="F116:G116" si="35">F117</f>
        <v>962.43839999999989</v>
      </c>
      <c r="G116" s="63">
        <f t="shared" si="35"/>
        <v>961.00599999999997</v>
      </c>
      <c r="H116" s="63">
        <f>H117</f>
        <v>961.00599999999997</v>
      </c>
    </row>
    <row r="117" spans="1:256" s="42" customFormat="1" ht="47.25" x14ac:dyDescent="0.25">
      <c r="A117" s="25" t="s">
        <v>125</v>
      </c>
      <c r="B117" s="28" t="s">
        <v>128</v>
      </c>
      <c r="C117" s="31"/>
      <c r="D117" s="31"/>
      <c r="E117" s="31"/>
      <c r="F117" s="63">
        <f t="shared" ref="F117:G117" si="36">F120</f>
        <v>962.43839999999989</v>
      </c>
      <c r="G117" s="63">
        <f t="shared" si="36"/>
        <v>961.00599999999997</v>
      </c>
      <c r="H117" s="63">
        <f>H120</f>
        <v>961.00599999999997</v>
      </c>
      <c r="I117" s="37"/>
      <c r="J117" s="38"/>
      <c r="K117" s="39"/>
      <c r="L117" s="38"/>
      <c r="M117" s="37"/>
      <c r="N117" s="40"/>
      <c r="O117" s="37"/>
      <c r="P117" s="41"/>
      <c r="Q117" s="38"/>
      <c r="R117" s="39"/>
      <c r="S117" s="38"/>
      <c r="T117" s="37"/>
      <c r="U117" s="40"/>
      <c r="V117" s="37"/>
      <c r="W117" s="41"/>
      <c r="X117" s="38"/>
      <c r="Y117" s="39"/>
      <c r="Z117" s="38"/>
      <c r="AA117" s="37"/>
      <c r="AB117" s="40"/>
      <c r="AC117" s="37"/>
      <c r="AD117" s="41"/>
      <c r="AE117" s="38"/>
      <c r="AF117" s="39"/>
      <c r="AG117" s="38"/>
      <c r="AH117" s="37"/>
      <c r="AI117" s="40"/>
      <c r="AJ117" s="37"/>
      <c r="AK117" s="41"/>
      <c r="AL117" s="38"/>
      <c r="AM117" s="39"/>
      <c r="AN117" s="38"/>
      <c r="AO117" s="37"/>
      <c r="AP117" s="40"/>
      <c r="AQ117" s="37"/>
      <c r="AR117" s="41"/>
      <c r="AS117" s="38"/>
      <c r="AT117" s="39"/>
      <c r="AU117" s="38"/>
      <c r="AV117" s="37"/>
      <c r="AW117" s="40"/>
      <c r="AX117" s="37"/>
      <c r="AY117" s="41"/>
      <c r="AZ117" s="38"/>
      <c r="BA117" s="39"/>
      <c r="BB117" s="38"/>
      <c r="BC117" s="37"/>
      <c r="BD117" s="40"/>
      <c r="BE117" s="37"/>
      <c r="BF117" s="41"/>
      <c r="BG117" s="38"/>
      <c r="BH117" s="39"/>
      <c r="BI117" s="38"/>
      <c r="BJ117" s="37"/>
      <c r="BK117" s="40"/>
      <c r="BL117" s="37"/>
      <c r="BM117" s="41"/>
      <c r="BN117" s="38"/>
      <c r="BO117" s="39"/>
      <c r="BP117" s="38"/>
      <c r="BQ117" s="37"/>
      <c r="BR117" s="40"/>
      <c r="BS117" s="37"/>
      <c r="BT117" s="41"/>
      <c r="BU117" s="38"/>
      <c r="BV117" s="39"/>
      <c r="BW117" s="38"/>
      <c r="BX117" s="37"/>
      <c r="BY117" s="40"/>
      <c r="BZ117" s="37"/>
      <c r="CA117" s="41"/>
      <c r="CB117" s="38"/>
      <c r="CC117" s="39"/>
      <c r="CD117" s="38"/>
      <c r="CE117" s="37"/>
      <c r="CF117" s="40"/>
      <c r="CG117" s="37"/>
      <c r="CH117" s="41"/>
      <c r="CI117" s="38"/>
      <c r="CJ117" s="39"/>
      <c r="CK117" s="38"/>
      <c r="CL117" s="37"/>
      <c r="CM117" s="40"/>
      <c r="CN117" s="37"/>
      <c r="CO117" s="41"/>
      <c r="CP117" s="38"/>
      <c r="CQ117" s="39"/>
      <c r="CR117" s="38"/>
      <c r="CS117" s="37"/>
      <c r="CT117" s="40"/>
      <c r="CU117" s="37"/>
      <c r="CV117" s="41"/>
      <c r="CW117" s="38"/>
      <c r="CX117" s="39"/>
      <c r="CY117" s="38"/>
      <c r="CZ117" s="37"/>
      <c r="DA117" s="40"/>
      <c r="DB117" s="37"/>
      <c r="DC117" s="41"/>
      <c r="DD117" s="38"/>
      <c r="DE117" s="39"/>
      <c r="DF117" s="38"/>
      <c r="DG117" s="37"/>
      <c r="DH117" s="40"/>
      <c r="DI117" s="37"/>
      <c r="DJ117" s="41"/>
      <c r="DK117" s="38"/>
      <c r="DL117" s="39"/>
      <c r="DM117" s="38"/>
      <c r="DN117" s="37"/>
      <c r="DO117" s="40"/>
      <c r="DP117" s="37"/>
      <c r="DQ117" s="41"/>
      <c r="DR117" s="38"/>
      <c r="DS117" s="39"/>
      <c r="DT117" s="38"/>
      <c r="DU117" s="37"/>
      <c r="DV117" s="40"/>
      <c r="DW117" s="37"/>
      <c r="DX117" s="41"/>
      <c r="DY117" s="38"/>
      <c r="DZ117" s="39"/>
      <c r="EA117" s="38"/>
      <c r="EB117" s="37"/>
      <c r="EC117" s="40"/>
      <c r="ED117" s="37"/>
      <c r="EE117" s="41"/>
      <c r="EF117" s="38"/>
      <c r="EG117" s="39"/>
      <c r="EH117" s="38"/>
      <c r="EI117" s="37"/>
      <c r="EJ117" s="40"/>
      <c r="EK117" s="37"/>
      <c r="EL117" s="41"/>
      <c r="EM117" s="38"/>
      <c r="EN117" s="39"/>
      <c r="EO117" s="38"/>
      <c r="EP117" s="37"/>
      <c r="EQ117" s="40"/>
      <c r="ER117" s="37"/>
      <c r="ES117" s="41"/>
      <c r="ET117" s="38"/>
      <c r="EU117" s="39"/>
      <c r="EV117" s="38"/>
      <c r="EW117" s="37"/>
      <c r="EX117" s="40"/>
      <c r="EY117" s="37"/>
      <c r="EZ117" s="41"/>
      <c r="FA117" s="38"/>
      <c r="FB117" s="39"/>
      <c r="FC117" s="38"/>
      <c r="FD117" s="37"/>
      <c r="FE117" s="40"/>
      <c r="FF117" s="37"/>
      <c r="FG117" s="41"/>
      <c r="FH117" s="38"/>
      <c r="FI117" s="39"/>
      <c r="FJ117" s="38"/>
      <c r="FK117" s="37"/>
      <c r="FL117" s="40"/>
      <c r="FM117" s="37"/>
      <c r="FN117" s="41"/>
      <c r="FO117" s="38"/>
      <c r="FP117" s="39"/>
      <c r="FQ117" s="38"/>
      <c r="FR117" s="37"/>
      <c r="FS117" s="40"/>
      <c r="FT117" s="37"/>
      <c r="FU117" s="41"/>
      <c r="FV117" s="38"/>
      <c r="FW117" s="39"/>
      <c r="FX117" s="38"/>
      <c r="FY117" s="37"/>
      <c r="FZ117" s="40"/>
      <c r="GA117" s="37"/>
      <c r="GB117" s="41"/>
      <c r="GC117" s="38"/>
      <c r="GD117" s="39"/>
      <c r="GE117" s="38"/>
      <c r="GF117" s="37"/>
      <c r="GG117" s="40"/>
      <c r="GH117" s="37"/>
      <c r="GI117" s="41"/>
      <c r="GJ117" s="38"/>
      <c r="GK117" s="39"/>
      <c r="GL117" s="38"/>
      <c r="GM117" s="37"/>
      <c r="GN117" s="40"/>
      <c r="GO117" s="37"/>
      <c r="GP117" s="41"/>
      <c r="GQ117" s="38"/>
      <c r="GR117" s="39"/>
      <c r="GS117" s="38"/>
      <c r="GT117" s="37"/>
      <c r="GU117" s="40"/>
      <c r="GV117" s="37"/>
      <c r="GW117" s="41"/>
      <c r="GX117" s="38"/>
      <c r="GY117" s="39"/>
      <c r="GZ117" s="38"/>
      <c r="HA117" s="37"/>
      <c r="HB117" s="40"/>
      <c r="HC117" s="37"/>
      <c r="HD117" s="41"/>
      <c r="HE117" s="38"/>
      <c r="HF117" s="39"/>
      <c r="HG117" s="38"/>
      <c r="HH117" s="37"/>
      <c r="HI117" s="40"/>
      <c r="HJ117" s="37"/>
      <c r="HK117" s="41"/>
      <c r="HL117" s="38"/>
      <c r="HM117" s="39"/>
      <c r="HN117" s="38"/>
      <c r="HO117" s="37"/>
      <c r="HP117" s="40"/>
      <c r="HQ117" s="37"/>
      <c r="HR117" s="41"/>
      <c r="HS117" s="38"/>
      <c r="HT117" s="39"/>
      <c r="HU117" s="38"/>
      <c r="HV117" s="37"/>
      <c r="HW117" s="40"/>
      <c r="HX117" s="37"/>
      <c r="HY117" s="41"/>
      <c r="HZ117" s="38"/>
      <c r="IA117" s="39"/>
      <c r="IB117" s="38"/>
      <c r="IC117" s="37"/>
      <c r="ID117" s="40"/>
      <c r="IE117" s="37"/>
      <c r="IF117" s="41"/>
      <c r="IG117" s="38"/>
      <c r="IH117" s="39"/>
      <c r="II117" s="38"/>
      <c r="IJ117" s="37"/>
      <c r="IK117" s="40"/>
      <c r="IL117" s="37"/>
      <c r="IM117" s="41"/>
      <c r="IN117" s="38"/>
      <c r="IO117" s="39"/>
      <c r="IP117" s="38"/>
      <c r="IQ117" s="37"/>
      <c r="IR117" s="40"/>
      <c r="IS117" s="37"/>
      <c r="IT117" s="41"/>
      <c r="IU117" s="38"/>
      <c r="IV117" s="39"/>
    </row>
    <row r="118" spans="1:256" s="42" customFormat="1" ht="78.75" x14ac:dyDescent="0.25">
      <c r="A118" s="36" t="s">
        <v>6</v>
      </c>
      <c r="B118" s="28" t="s">
        <v>128</v>
      </c>
      <c r="C118" s="48" t="s">
        <v>7</v>
      </c>
      <c r="D118" s="48"/>
      <c r="E118" s="48"/>
      <c r="F118" s="63">
        <f t="shared" ref="F118:G119" si="37">F119</f>
        <v>962.43839999999989</v>
      </c>
      <c r="G118" s="63">
        <f t="shared" si="37"/>
        <v>961.00599999999997</v>
      </c>
      <c r="H118" s="63">
        <f>H119</f>
        <v>961.00599999999997</v>
      </c>
      <c r="I118" s="37"/>
      <c r="J118" s="38"/>
      <c r="K118" s="39"/>
      <c r="L118" s="38"/>
      <c r="M118" s="37"/>
      <c r="N118" s="40"/>
      <c r="O118" s="37"/>
      <c r="P118" s="41"/>
      <c r="Q118" s="38"/>
      <c r="R118" s="39"/>
      <c r="S118" s="38"/>
      <c r="T118" s="37"/>
      <c r="U118" s="40"/>
      <c r="V118" s="37"/>
      <c r="W118" s="41"/>
      <c r="X118" s="38"/>
      <c r="Y118" s="39"/>
      <c r="Z118" s="38"/>
      <c r="AA118" s="37"/>
      <c r="AB118" s="40"/>
      <c r="AC118" s="37"/>
      <c r="AD118" s="41"/>
      <c r="AE118" s="38"/>
      <c r="AF118" s="39"/>
      <c r="AG118" s="38"/>
      <c r="AH118" s="37"/>
      <c r="AI118" s="40"/>
      <c r="AJ118" s="37"/>
      <c r="AK118" s="41"/>
      <c r="AL118" s="38"/>
      <c r="AM118" s="39"/>
      <c r="AN118" s="38"/>
      <c r="AO118" s="37"/>
      <c r="AP118" s="40"/>
      <c r="AQ118" s="37"/>
      <c r="AR118" s="41"/>
      <c r="AS118" s="38"/>
      <c r="AT118" s="39"/>
      <c r="AU118" s="38"/>
      <c r="AV118" s="37"/>
      <c r="AW118" s="40"/>
      <c r="AX118" s="37"/>
      <c r="AY118" s="41"/>
      <c r="AZ118" s="38"/>
      <c r="BA118" s="39"/>
      <c r="BB118" s="38"/>
      <c r="BC118" s="37"/>
      <c r="BD118" s="40"/>
      <c r="BE118" s="37"/>
      <c r="BF118" s="41"/>
      <c r="BG118" s="38"/>
      <c r="BH118" s="39"/>
      <c r="BI118" s="38"/>
      <c r="BJ118" s="37"/>
      <c r="BK118" s="40"/>
      <c r="BL118" s="37"/>
      <c r="BM118" s="41"/>
      <c r="BN118" s="38"/>
      <c r="BO118" s="39"/>
      <c r="BP118" s="38"/>
      <c r="BQ118" s="37"/>
      <c r="BR118" s="40"/>
      <c r="BS118" s="37"/>
      <c r="BT118" s="41"/>
      <c r="BU118" s="38"/>
      <c r="BV118" s="39"/>
      <c r="BW118" s="38"/>
      <c r="BX118" s="37"/>
      <c r="BY118" s="40"/>
      <c r="BZ118" s="37"/>
      <c r="CA118" s="41"/>
      <c r="CB118" s="38"/>
      <c r="CC118" s="39"/>
      <c r="CD118" s="38"/>
      <c r="CE118" s="37"/>
      <c r="CF118" s="40"/>
      <c r="CG118" s="37"/>
      <c r="CH118" s="41"/>
      <c r="CI118" s="38"/>
      <c r="CJ118" s="39"/>
      <c r="CK118" s="38"/>
      <c r="CL118" s="37"/>
      <c r="CM118" s="40"/>
      <c r="CN118" s="37"/>
      <c r="CO118" s="41"/>
      <c r="CP118" s="38"/>
      <c r="CQ118" s="39"/>
      <c r="CR118" s="38"/>
      <c r="CS118" s="37"/>
      <c r="CT118" s="40"/>
      <c r="CU118" s="37"/>
      <c r="CV118" s="41"/>
      <c r="CW118" s="38"/>
      <c r="CX118" s="39"/>
      <c r="CY118" s="38"/>
      <c r="CZ118" s="37"/>
      <c r="DA118" s="40"/>
      <c r="DB118" s="37"/>
      <c r="DC118" s="41"/>
      <c r="DD118" s="38"/>
      <c r="DE118" s="39"/>
      <c r="DF118" s="38"/>
      <c r="DG118" s="37"/>
      <c r="DH118" s="40"/>
      <c r="DI118" s="37"/>
      <c r="DJ118" s="41"/>
      <c r="DK118" s="38"/>
      <c r="DL118" s="39"/>
      <c r="DM118" s="38"/>
      <c r="DN118" s="37"/>
      <c r="DO118" s="40"/>
      <c r="DP118" s="37"/>
      <c r="DQ118" s="41"/>
      <c r="DR118" s="38"/>
      <c r="DS118" s="39"/>
      <c r="DT118" s="38"/>
      <c r="DU118" s="37"/>
      <c r="DV118" s="40"/>
      <c r="DW118" s="37"/>
      <c r="DX118" s="41"/>
      <c r="DY118" s="38"/>
      <c r="DZ118" s="39"/>
      <c r="EA118" s="38"/>
      <c r="EB118" s="37"/>
      <c r="EC118" s="40"/>
      <c r="ED118" s="37"/>
      <c r="EE118" s="41"/>
      <c r="EF118" s="38"/>
      <c r="EG118" s="39"/>
      <c r="EH118" s="38"/>
      <c r="EI118" s="37"/>
      <c r="EJ118" s="40"/>
      <c r="EK118" s="37"/>
      <c r="EL118" s="41"/>
      <c r="EM118" s="38"/>
      <c r="EN118" s="39"/>
      <c r="EO118" s="38"/>
      <c r="EP118" s="37"/>
      <c r="EQ118" s="40"/>
      <c r="ER118" s="37"/>
      <c r="ES118" s="41"/>
      <c r="ET118" s="38"/>
      <c r="EU118" s="39"/>
      <c r="EV118" s="38"/>
      <c r="EW118" s="37"/>
      <c r="EX118" s="40"/>
      <c r="EY118" s="37"/>
      <c r="EZ118" s="41"/>
      <c r="FA118" s="38"/>
      <c r="FB118" s="39"/>
      <c r="FC118" s="38"/>
      <c r="FD118" s="37"/>
      <c r="FE118" s="40"/>
      <c r="FF118" s="37"/>
      <c r="FG118" s="41"/>
      <c r="FH118" s="38"/>
      <c r="FI118" s="39"/>
      <c r="FJ118" s="38"/>
      <c r="FK118" s="37"/>
      <c r="FL118" s="40"/>
      <c r="FM118" s="37"/>
      <c r="FN118" s="41"/>
      <c r="FO118" s="38"/>
      <c r="FP118" s="39"/>
      <c r="FQ118" s="38"/>
      <c r="FR118" s="37"/>
      <c r="FS118" s="40"/>
      <c r="FT118" s="37"/>
      <c r="FU118" s="41"/>
      <c r="FV118" s="38"/>
      <c r="FW118" s="39"/>
      <c r="FX118" s="38"/>
      <c r="FY118" s="37"/>
      <c r="FZ118" s="40"/>
      <c r="GA118" s="37"/>
      <c r="GB118" s="41"/>
      <c r="GC118" s="38"/>
      <c r="GD118" s="39"/>
      <c r="GE118" s="38"/>
      <c r="GF118" s="37"/>
      <c r="GG118" s="40"/>
      <c r="GH118" s="37"/>
      <c r="GI118" s="41"/>
      <c r="GJ118" s="38"/>
      <c r="GK118" s="39"/>
      <c r="GL118" s="38"/>
      <c r="GM118" s="37"/>
      <c r="GN118" s="40"/>
      <c r="GO118" s="37"/>
      <c r="GP118" s="41"/>
      <c r="GQ118" s="38"/>
      <c r="GR118" s="39"/>
      <c r="GS118" s="38"/>
      <c r="GT118" s="37"/>
      <c r="GU118" s="40"/>
      <c r="GV118" s="37"/>
      <c r="GW118" s="41"/>
      <c r="GX118" s="38"/>
      <c r="GY118" s="39"/>
      <c r="GZ118" s="38"/>
      <c r="HA118" s="37"/>
      <c r="HB118" s="40"/>
      <c r="HC118" s="37"/>
      <c r="HD118" s="41"/>
      <c r="HE118" s="38"/>
      <c r="HF118" s="39"/>
      <c r="HG118" s="38"/>
      <c r="HH118" s="37"/>
      <c r="HI118" s="40"/>
      <c r="HJ118" s="37"/>
      <c r="HK118" s="41"/>
      <c r="HL118" s="38"/>
      <c r="HM118" s="39"/>
      <c r="HN118" s="38"/>
      <c r="HO118" s="37"/>
      <c r="HP118" s="40"/>
      <c r="HQ118" s="37"/>
      <c r="HR118" s="41"/>
      <c r="HS118" s="38"/>
      <c r="HT118" s="39"/>
      <c r="HU118" s="38"/>
      <c r="HV118" s="37"/>
      <c r="HW118" s="40"/>
      <c r="HX118" s="37"/>
      <c r="HY118" s="41"/>
      <c r="HZ118" s="38"/>
      <c r="IA118" s="39"/>
      <c r="IB118" s="38"/>
      <c r="IC118" s="37"/>
      <c r="ID118" s="40"/>
      <c r="IE118" s="37"/>
      <c r="IF118" s="41"/>
      <c r="IG118" s="38"/>
      <c r="IH118" s="39"/>
      <c r="II118" s="38"/>
      <c r="IJ118" s="37"/>
      <c r="IK118" s="40"/>
      <c r="IL118" s="37"/>
      <c r="IM118" s="41"/>
      <c r="IN118" s="38"/>
      <c r="IO118" s="39"/>
      <c r="IP118" s="38"/>
      <c r="IQ118" s="37"/>
      <c r="IR118" s="40"/>
      <c r="IS118" s="37"/>
      <c r="IT118" s="41"/>
      <c r="IU118" s="38"/>
      <c r="IV118" s="39"/>
    </row>
    <row r="119" spans="1:256" s="42" customFormat="1" ht="31.5" x14ac:dyDescent="0.25">
      <c r="A119" s="36" t="s">
        <v>109</v>
      </c>
      <c r="B119" s="28" t="s">
        <v>128</v>
      </c>
      <c r="C119" s="48" t="s">
        <v>110</v>
      </c>
      <c r="D119" s="48"/>
      <c r="E119" s="48"/>
      <c r="F119" s="63">
        <f t="shared" si="37"/>
        <v>962.43839999999989</v>
      </c>
      <c r="G119" s="63">
        <f t="shared" si="37"/>
        <v>961.00599999999997</v>
      </c>
      <c r="H119" s="63">
        <f>H120</f>
        <v>961.00599999999997</v>
      </c>
      <c r="I119" s="37"/>
      <c r="J119" s="38"/>
      <c r="K119" s="39"/>
      <c r="L119" s="38"/>
      <c r="M119" s="37"/>
      <c r="N119" s="40"/>
      <c r="O119" s="37"/>
      <c r="P119" s="41"/>
      <c r="Q119" s="38"/>
      <c r="R119" s="39"/>
      <c r="S119" s="38"/>
      <c r="T119" s="37"/>
      <c r="U119" s="40"/>
      <c r="V119" s="37"/>
      <c r="W119" s="41"/>
      <c r="X119" s="38"/>
      <c r="Y119" s="39"/>
      <c r="Z119" s="38"/>
      <c r="AA119" s="37"/>
      <c r="AB119" s="40"/>
      <c r="AC119" s="37"/>
      <c r="AD119" s="41"/>
      <c r="AE119" s="38"/>
      <c r="AF119" s="39"/>
      <c r="AG119" s="38"/>
      <c r="AH119" s="37"/>
      <c r="AI119" s="40"/>
      <c r="AJ119" s="37"/>
      <c r="AK119" s="41"/>
      <c r="AL119" s="38"/>
      <c r="AM119" s="39"/>
      <c r="AN119" s="38"/>
      <c r="AO119" s="37"/>
      <c r="AP119" s="40"/>
      <c r="AQ119" s="37"/>
      <c r="AR119" s="41"/>
      <c r="AS119" s="38"/>
      <c r="AT119" s="39"/>
      <c r="AU119" s="38"/>
      <c r="AV119" s="37"/>
      <c r="AW119" s="40"/>
      <c r="AX119" s="37"/>
      <c r="AY119" s="41"/>
      <c r="AZ119" s="38"/>
      <c r="BA119" s="39"/>
      <c r="BB119" s="38"/>
      <c r="BC119" s="37"/>
      <c r="BD119" s="40"/>
      <c r="BE119" s="37"/>
      <c r="BF119" s="41"/>
      <c r="BG119" s="38"/>
      <c r="BH119" s="39"/>
      <c r="BI119" s="38"/>
      <c r="BJ119" s="37"/>
      <c r="BK119" s="40"/>
      <c r="BL119" s="37"/>
      <c r="BM119" s="41"/>
      <c r="BN119" s="38"/>
      <c r="BO119" s="39"/>
      <c r="BP119" s="38"/>
      <c r="BQ119" s="37"/>
      <c r="BR119" s="40"/>
      <c r="BS119" s="37"/>
      <c r="BT119" s="41"/>
      <c r="BU119" s="38"/>
      <c r="BV119" s="39"/>
      <c r="BW119" s="38"/>
      <c r="BX119" s="37"/>
      <c r="BY119" s="40"/>
      <c r="BZ119" s="37"/>
      <c r="CA119" s="41"/>
      <c r="CB119" s="38"/>
      <c r="CC119" s="39"/>
      <c r="CD119" s="38"/>
      <c r="CE119" s="37"/>
      <c r="CF119" s="40"/>
      <c r="CG119" s="37"/>
      <c r="CH119" s="41"/>
      <c r="CI119" s="38"/>
      <c r="CJ119" s="39"/>
      <c r="CK119" s="38"/>
      <c r="CL119" s="37"/>
      <c r="CM119" s="40"/>
      <c r="CN119" s="37"/>
      <c r="CO119" s="41"/>
      <c r="CP119" s="38"/>
      <c r="CQ119" s="39"/>
      <c r="CR119" s="38"/>
      <c r="CS119" s="37"/>
      <c r="CT119" s="40"/>
      <c r="CU119" s="37"/>
      <c r="CV119" s="41"/>
      <c r="CW119" s="38"/>
      <c r="CX119" s="39"/>
      <c r="CY119" s="38"/>
      <c r="CZ119" s="37"/>
      <c r="DA119" s="40"/>
      <c r="DB119" s="37"/>
      <c r="DC119" s="41"/>
      <c r="DD119" s="38"/>
      <c r="DE119" s="39"/>
      <c r="DF119" s="38"/>
      <c r="DG119" s="37"/>
      <c r="DH119" s="40"/>
      <c r="DI119" s="37"/>
      <c r="DJ119" s="41"/>
      <c r="DK119" s="38"/>
      <c r="DL119" s="39"/>
      <c r="DM119" s="38"/>
      <c r="DN119" s="37"/>
      <c r="DO119" s="40"/>
      <c r="DP119" s="37"/>
      <c r="DQ119" s="41"/>
      <c r="DR119" s="38"/>
      <c r="DS119" s="39"/>
      <c r="DT119" s="38"/>
      <c r="DU119" s="37"/>
      <c r="DV119" s="40"/>
      <c r="DW119" s="37"/>
      <c r="DX119" s="41"/>
      <c r="DY119" s="38"/>
      <c r="DZ119" s="39"/>
      <c r="EA119" s="38"/>
      <c r="EB119" s="37"/>
      <c r="EC119" s="40"/>
      <c r="ED119" s="37"/>
      <c r="EE119" s="41"/>
      <c r="EF119" s="38"/>
      <c r="EG119" s="39"/>
      <c r="EH119" s="38"/>
      <c r="EI119" s="37"/>
      <c r="EJ119" s="40"/>
      <c r="EK119" s="37"/>
      <c r="EL119" s="41"/>
      <c r="EM119" s="38"/>
      <c r="EN119" s="39"/>
      <c r="EO119" s="38"/>
      <c r="EP119" s="37"/>
      <c r="EQ119" s="40"/>
      <c r="ER119" s="37"/>
      <c r="ES119" s="41"/>
      <c r="ET119" s="38"/>
      <c r="EU119" s="39"/>
      <c r="EV119" s="38"/>
      <c r="EW119" s="37"/>
      <c r="EX119" s="40"/>
      <c r="EY119" s="37"/>
      <c r="EZ119" s="41"/>
      <c r="FA119" s="38"/>
      <c r="FB119" s="39"/>
      <c r="FC119" s="38"/>
      <c r="FD119" s="37"/>
      <c r="FE119" s="40"/>
      <c r="FF119" s="37"/>
      <c r="FG119" s="41"/>
      <c r="FH119" s="38"/>
      <c r="FI119" s="39"/>
      <c r="FJ119" s="38"/>
      <c r="FK119" s="37"/>
      <c r="FL119" s="40"/>
      <c r="FM119" s="37"/>
      <c r="FN119" s="41"/>
      <c r="FO119" s="38"/>
      <c r="FP119" s="39"/>
      <c r="FQ119" s="38"/>
      <c r="FR119" s="37"/>
      <c r="FS119" s="40"/>
      <c r="FT119" s="37"/>
      <c r="FU119" s="41"/>
      <c r="FV119" s="38"/>
      <c r="FW119" s="39"/>
      <c r="FX119" s="38"/>
      <c r="FY119" s="37"/>
      <c r="FZ119" s="40"/>
      <c r="GA119" s="37"/>
      <c r="GB119" s="41"/>
      <c r="GC119" s="38"/>
      <c r="GD119" s="39"/>
      <c r="GE119" s="38"/>
      <c r="GF119" s="37"/>
      <c r="GG119" s="40"/>
      <c r="GH119" s="37"/>
      <c r="GI119" s="41"/>
      <c r="GJ119" s="38"/>
      <c r="GK119" s="39"/>
      <c r="GL119" s="38"/>
      <c r="GM119" s="37"/>
      <c r="GN119" s="40"/>
      <c r="GO119" s="37"/>
      <c r="GP119" s="41"/>
      <c r="GQ119" s="38"/>
      <c r="GR119" s="39"/>
      <c r="GS119" s="38"/>
      <c r="GT119" s="37"/>
      <c r="GU119" s="40"/>
      <c r="GV119" s="37"/>
      <c r="GW119" s="41"/>
      <c r="GX119" s="38"/>
      <c r="GY119" s="39"/>
      <c r="GZ119" s="38"/>
      <c r="HA119" s="37"/>
      <c r="HB119" s="40"/>
      <c r="HC119" s="37"/>
      <c r="HD119" s="41"/>
      <c r="HE119" s="38"/>
      <c r="HF119" s="39"/>
      <c r="HG119" s="38"/>
      <c r="HH119" s="37"/>
      <c r="HI119" s="40"/>
      <c r="HJ119" s="37"/>
      <c r="HK119" s="41"/>
      <c r="HL119" s="38"/>
      <c r="HM119" s="39"/>
      <c r="HN119" s="38"/>
      <c r="HO119" s="37"/>
      <c r="HP119" s="40"/>
      <c r="HQ119" s="37"/>
      <c r="HR119" s="41"/>
      <c r="HS119" s="38"/>
      <c r="HT119" s="39"/>
      <c r="HU119" s="38"/>
      <c r="HV119" s="37"/>
      <c r="HW119" s="40"/>
      <c r="HX119" s="37"/>
      <c r="HY119" s="41"/>
      <c r="HZ119" s="38"/>
      <c r="IA119" s="39"/>
      <c r="IB119" s="38"/>
      <c r="IC119" s="37"/>
      <c r="ID119" s="40"/>
      <c r="IE119" s="37"/>
      <c r="IF119" s="41"/>
      <c r="IG119" s="38"/>
      <c r="IH119" s="39"/>
      <c r="II119" s="38"/>
      <c r="IJ119" s="37"/>
      <c r="IK119" s="40"/>
      <c r="IL119" s="37"/>
      <c r="IM119" s="41"/>
      <c r="IN119" s="38"/>
      <c r="IO119" s="39"/>
      <c r="IP119" s="38"/>
      <c r="IQ119" s="37"/>
      <c r="IR119" s="40"/>
      <c r="IS119" s="37"/>
      <c r="IT119" s="41"/>
      <c r="IU119" s="38"/>
      <c r="IV119" s="39"/>
    </row>
    <row r="120" spans="1:256" s="24" customFormat="1" ht="47.25" x14ac:dyDescent="0.25">
      <c r="A120" s="32" t="s">
        <v>35</v>
      </c>
      <c r="B120" s="28" t="s">
        <v>128</v>
      </c>
      <c r="C120" s="48" t="s">
        <v>110</v>
      </c>
      <c r="D120" s="48" t="s">
        <v>12</v>
      </c>
      <c r="E120" s="48" t="s">
        <v>11</v>
      </c>
      <c r="F120" s="99">
        <f>955.2774+7.161</f>
        <v>962.43839999999989</v>
      </c>
      <c r="G120" s="63">
        <f>953.845+7.161</f>
        <v>961.00599999999997</v>
      </c>
      <c r="H120" s="63">
        <f>953.845+7.161</f>
        <v>961.00599999999997</v>
      </c>
    </row>
    <row r="121" spans="1:256" s="24" customFormat="1" ht="31.5" x14ac:dyDescent="0.25">
      <c r="A121" s="98" t="s">
        <v>129</v>
      </c>
      <c r="B121" s="22" t="s">
        <v>130</v>
      </c>
      <c r="C121" s="23"/>
      <c r="D121" s="22"/>
      <c r="E121" s="22"/>
      <c r="F121" s="62">
        <f t="shared" ref="F121:G126" si="38">F122</f>
        <v>32</v>
      </c>
      <c r="G121" s="62">
        <f t="shared" si="38"/>
        <v>40</v>
      </c>
      <c r="H121" s="62">
        <f t="shared" ref="H121:H126" si="39">H122</f>
        <v>40</v>
      </c>
    </row>
    <row r="122" spans="1:256" s="24" customFormat="1" ht="15.75" x14ac:dyDescent="0.25">
      <c r="A122" s="43" t="s">
        <v>34</v>
      </c>
      <c r="B122" s="44" t="s">
        <v>131</v>
      </c>
      <c r="C122" s="45"/>
      <c r="D122" s="46"/>
      <c r="E122" s="46"/>
      <c r="F122" s="67">
        <f t="shared" si="38"/>
        <v>32</v>
      </c>
      <c r="G122" s="67">
        <f t="shared" si="38"/>
        <v>40</v>
      </c>
      <c r="H122" s="67">
        <f t="shared" si="39"/>
        <v>40</v>
      </c>
    </row>
    <row r="123" spans="1:256" s="24" customFormat="1" ht="15.75" x14ac:dyDescent="0.25">
      <c r="A123" s="27" t="s">
        <v>34</v>
      </c>
      <c r="B123" s="28" t="s">
        <v>132</v>
      </c>
      <c r="C123" s="31"/>
      <c r="D123" s="26"/>
      <c r="E123" s="26"/>
      <c r="F123" s="63">
        <f t="shared" si="38"/>
        <v>32</v>
      </c>
      <c r="G123" s="63">
        <f t="shared" si="38"/>
        <v>40</v>
      </c>
      <c r="H123" s="63">
        <f t="shared" si="39"/>
        <v>40</v>
      </c>
    </row>
    <row r="124" spans="1:256" s="24" customFormat="1" ht="30.75" customHeight="1" x14ac:dyDescent="0.25">
      <c r="A124" s="30" t="s">
        <v>133</v>
      </c>
      <c r="B124" s="29" t="s">
        <v>134</v>
      </c>
      <c r="C124" s="48"/>
      <c r="D124" s="48"/>
      <c r="E124" s="26"/>
      <c r="F124" s="63">
        <f>F125+F128</f>
        <v>32</v>
      </c>
      <c r="G124" s="63">
        <f t="shared" si="38"/>
        <v>40</v>
      </c>
      <c r="H124" s="63">
        <f t="shared" si="39"/>
        <v>40</v>
      </c>
    </row>
    <row r="125" spans="1:256" s="24" customFormat="1" ht="38.25" customHeight="1" x14ac:dyDescent="0.25">
      <c r="A125" s="30" t="s">
        <v>9</v>
      </c>
      <c r="B125" s="29" t="s">
        <v>134</v>
      </c>
      <c r="C125" s="34">
        <v>200</v>
      </c>
      <c r="D125" s="48"/>
      <c r="E125" s="48"/>
      <c r="F125" s="63">
        <f t="shared" si="38"/>
        <v>30.829000000000001</v>
      </c>
      <c r="G125" s="63">
        <f t="shared" si="38"/>
        <v>40</v>
      </c>
      <c r="H125" s="63">
        <f t="shared" si="39"/>
        <v>40</v>
      </c>
    </row>
    <row r="126" spans="1:256" s="24" customFormat="1" ht="31.5" x14ac:dyDescent="0.25">
      <c r="A126" s="30" t="s">
        <v>51</v>
      </c>
      <c r="B126" s="29" t="s">
        <v>134</v>
      </c>
      <c r="C126" s="34">
        <v>240</v>
      </c>
      <c r="D126" s="48"/>
      <c r="E126" s="48"/>
      <c r="F126" s="63">
        <f t="shared" si="38"/>
        <v>30.829000000000001</v>
      </c>
      <c r="G126" s="63">
        <f t="shared" si="38"/>
        <v>40</v>
      </c>
      <c r="H126" s="63">
        <f t="shared" si="39"/>
        <v>40</v>
      </c>
    </row>
    <row r="127" spans="1:256" s="24" customFormat="1" ht="21.75" customHeight="1" x14ac:dyDescent="0.25">
      <c r="A127" s="30" t="s">
        <v>27</v>
      </c>
      <c r="B127" s="29" t="s">
        <v>134</v>
      </c>
      <c r="C127" s="34">
        <v>240</v>
      </c>
      <c r="D127" s="48" t="s">
        <v>12</v>
      </c>
      <c r="E127" s="48" t="s">
        <v>28</v>
      </c>
      <c r="F127" s="99">
        <f>32-1.171</f>
        <v>30.829000000000001</v>
      </c>
      <c r="G127" s="99">
        <v>40</v>
      </c>
      <c r="H127" s="63">
        <v>40</v>
      </c>
    </row>
    <row r="128" spans="1:256" s="24" customFormat="1" ht="21.75" customHeight="1" x14ac:dyDescent="0.25">
      <c r="A128" s="32" t="s">
        <v>13</v>
      </c>
      <c r="B128" s="29" t="s">
        <v>134</v>
      </c>
      <c r="C128" s="34">
        <v>800</v>
      </c>
      <c r="D128" s="48"/>
      <c r="E128" s="48"/>
      <c r="F128" s="99">
        <f>F129</f>
        <v>1.171</v>
      </c>
      <c r="G128" s="99"/>
      <c r="H128" s="63"/>
    </row>
    <row r="129" spans="1:8" s="24" customFormat="1" ht="21.75" customHeight="1" x14ac:dyDescent="0.25">
      <c r="A129" s="30" t="s">
        <v>174</v>
      </c>
      <c r="B129" s="29" t="s">
        <v>134</v>
      </c>
      <c r="C129" s="34">
        <v>850</v>
      </c>
      <c r="D129" s="48"/>
      <c r="E129" s="48"/>
      <c r="F129" s="99">
        <f>F130</f>
        <v>1.171</v>
      </c>
      <c r="G129" s="99"/>
      <c r="H129" s="63"/>
    </row>
    <row r="130" spans="1:8" s="24" customFormat="1" ht="21.75" customHeight="1" x14ac:dyDescent="0.25">
      <c r="A130" s="30" t="s">
        <v>27</v>
      </c>
      <c r="B130" s="29" t="s">
        <v>134</v>
      </c>
      <c r="C130" s="34">
        <v>850</v>
      </c>
      <c r="D130" s="48" t="s">
        <v>12</v>
      </c>
      <c r="E130" s="48" t="s">
        <v>28</v>
      </c>
      <c r="F130" s="99">
        <v>1.171</v>
      </c>
      <c r="G130" s="99"/>
      <c r="H130" s="63"/>
    </row>
    <row r="131" spans="1:8" s="24" customFormat="1" ht="47.25" x14ac:dyDescent="0.25">
      <c r="A131" s="98" t="s">
        <v>135</v>
      </c>
      <c r="B131" s="22" t="s">
        <v>136</v>
      </c>
      <c r="C131" s="23"/>
      <c r="D131" s="22"/>
      <c r="E131" s="22"/>
      <c r="F131" s="62">
        <f t="shared" ref="F131:G132" si="40">F132</f>
        <v>2004.433</v>
      </c>
      <c r="G131" s="62">
        <f t="shared" si="40"/>
        <v>2592.77151</v>
      </c>
      <c r="H131" s="62">
        <f>H132</f>
        <v>2321.5052600000004</v>
      </c>
    </row>
    <row r="132" spans="1:8" s="24" customFormat="1" ht="15.75" x14ac:dyDescent="0.25">
      <c r="A132" s="27" t="s">
        <v>137</v>
      </c>
      <c r="B132" s="47" t="s">
        <v>138</v>
      </c>
      <c r="C132" s="48"/>
      <c r="D132" s="26"/>
      <c r="E132" s="26"/>
      <c r="F132" s="63">
        <f t="shared" si="40"/>
        <v>2004.433</v>
      </c>
      <c r="G132" s="63">
        <f t="shared" si="40"/>
        <v>2592.77151</v>
      </c>
      <c r="H132" s="63">
        <f>H133</f>
        <v>2321.5052600000004</v>
      </c>
    </row>
    <row r="133" spans="1:8" s="24" customFormat="1" ht="15.75" x14ac:dyDescent="0.25">
      <c r="A133" s="27" t="s">
        <v>137</v>
      </c>
      <c r="B133" s="47" t="s">
        <v>139</v>
      </c>
      <c r="C133" s="48"/>
      <c r="D133" s="26"/>
      <c r="E133" s="26"/>
      <c r="F133" s="63">
        <f>F134+F138+F142+F146+F150+F154+F161</f>
        <v>2004.433</v>
      </c>
      <c r="G133" s="63">
        <f t="shared" ref="G133:H133" si="41">G134+G138+G142+G146+G150+G154+G161</f>
        <v>2592.77151</v>
      </c>
      <c r="H133" s="63">
        <f t="shared" si="41"/>
        <v>2321.5052600000004</v>
      </c>
    </row>
    <row r="134" spans="1:8" s="24" customFormat="1" ht="31.5" x14ac:dyDescent="0.25">
      <c r="A134" s="27" t="s">
        <v>140</v>
      </c>
      <c r="B134" s="47" t="s">
        <v>141</v>
      </c>
      <c r="C134" s="48"/>
      <c r="D134" s="26"/>
      <c r="E134" s="26"/>
      <c r="F134" s="63">
        <f t="shared" ref="F134:G136" si="42">F135</f>
        <v>408.548</v>
      </c>
      <c r="G134" s="63">
        <f t="shared" si="42"/>
        <v>409</v>
      </c>
      <c r="H134" s="63">
        <f>H135</f>
        <v>409</v>
      </c>
    </row>
    <row r="135" spans="1:8" s="24" customFormat="1" ht="15.75" x14ac:dyDescent="0.25">
      <c r="A135" s="49" t="s">
        <v>15</v>
      </c>
      <c r="B135" s="47" t="s">
        <v>141</v>
      </c>
      <c r="C135" s="48" t="s">
        <v>16</v>
      </c>
      <c r="D135" s="26"/>
      <c r="E135" s="26"/>
      <c r="F135" s="63">
        <f t="shared" si="42"/>
        <v>408.548</v>
      </c>
      <c r="G135" s="63">
        <f t="shared" si="42"/>
        <v>409</v>
      </c>
      <c r="H135" s="63">
        <f>H136</f>
        <v>409</v>
      </c>
    </row>
    <row r="136" spans="1:8" s="24" customFormat="1" ht="31.5" x14ac:dyDescent="0.25">
      <c r="A136" s="50" t="s">
        <v>142</v>
      </c>
      <c r="B136" s="47" t="s">
        <v>141</v>
      </c>
      <c r="C136" s="48" t="s">
        <v>143</v>
      </c>
      <c r="D136" s="26"/>
      <c r="E136" s="26"/>
      <c r="F136" s="63">
        <f t="shared" si="42"/>
        <v>408.548</v>
      </c>
      <c r="G136" s="63">
        <f t="shared" si="42"/>
        <v>409</v>
      </c>
      <c r="H136" s="63">
        <f>H137</f>
        <v>409</v>
      </c>
    </row>
    <row r="137" spans="1:8" s="24" customFormat="1" ht="15.75" x14ac:dyDescent="0.25">
      <c r="A137" s="49" t="s">
        <v>19</v>
      </c>
      <c r="B137" s="47" t="s">
        <v>141</v>
      </c>
      <c r="C137" s="48" t="s">
        <v>143</v>
      </c>
      <c r="D137" s="26">
        <v>10</v>
      </c>
      <c r="E137" s="35" t="s">
        <v>12</v>
      </c>
      <c r="F137" s="65">
        <v>408.548</v>
      </c>
      <c r="G137" s="65">
        <v>409</v>
      </c>
      <c r="H137" s="63">
        <v>409</v>
      </c>
    </row>
    <row r="138" spans="1:8" s="24" customFormat="1" ht="47.25" x14ac:dyDescent="0.25">
      <c r="A138" s="27" t="s">
        <v>144</v>
      </c>
      <c r="B138" s="47" t="s">
        <v>145</v>
      </c>
      <c r="C138" s="51"/>
      <c r="D138" s="52"/>
      <c r="E138" s="52"/>
      <c r="F138" s="63">
        <f t="shared" ref="F138:G140" si="43">F139</f>
        <v>50</v>
      </c>
      <c r="G138" s="63">
        <f t="shared" si="43"/>
        <v>50</v>
      </c>
      <c r="H138" s="63">
        <f>H139</f>
        <v>50</v>
      </c>
    </row>
    <row r="139" spans="1:8" s="24" customFormat="1" ht="15.75" x14ac:dyDescent="0.25">
      <c r="A139" s="32" t="s">
        <v>13</v>
      </c>
      <c r="B139" s="47" t="s">
        <v>145</v>
      </c>
      <c r="C139" s="48" t="s">
        <v>14</v>
      </c>
      <c r="D139" s="52"/>
      <c r="E139" s="52"/>
      <c r="F139" s="63">
        <f t="shared" si="43"/>
        <v>50</v>
      </c>
      <c r="G139" s="63">
        <f t="shared" si="43"/>
        <v>50</v>
      </c>
      <c r="H139" s="63">
        <f>H140</f>
        <v>50</v>
      </c>
    </row>
    <row r="140" spans="1:8" s="24" customFormat="1" ht="15.75" x14ac:dyDescent="0.25">
      <c r="A140" s="32" t="s">
        <v>146</v>
      </c>
      <c r="B140" s="47" t="s">
        <v>145</v>
      </c>
      <c r="C140" s="48" t="s">
        <v>147</v>
      </c>
      <c r="D140" s="52"/>
      <c r="E140" s="52"/>
      <c r="F140" s="63">
        <f t="shared" si="43"/>
        <v>50</v>
      </c>
      <c r="G140" s="63">
        <f t="shared" si="43"/>
        <v>50</v>
      </c>
      <c r="H140" s="63">
        <f>H141</f>
        <v>50</v>
      </c>
    </row>
    <row r="141" spans="1:8" s="24" customFormat="1" ht="15.75" x14ac:dyDescent="0.25">
      <c r="A141" s="32" t="s">
        <v>37</v>
      </c>
      <c r="B141" s="47" t="s">
        <v>145</v>
      </c>
      <c r="C141" s="48" t="s">
        <v>147</v>
      </c>
      <c r="D141" s="35" t="s">
        <v>12</v>
      </c>
      <c r="E141" s="35">
        <v>11</v>
      </c>
      <c r="F141" s="65">
        <v>50</v>
      </c>
      <c r="G141" s="65">
        <v>50</v>
      </c>
      <c r="H141" s="63">
        <v>50</v>
      </c>
    </row>
    <row r="142" spans="1:8" s="24" customFormat="1" ht="24" customHeight="1" x14ac:dyDescent="0.25">
      <c r="A142" s="53" t="s">
        <v>148</v>
      </c>
      <c r="B142" s="54" t="s">
        <v>149</v>
      </c>
      <c r="C142" s="35"/>
      <c r="D142" s="26"/>
      <c r="E142" s="26"/>
      <c r="F142" s="63">
        <f t="shared" ref="F142:G144" si="44">F143</f>
        <v>43.44</v>
      </c>
      <c r="G142" s="63">
        <f t="shared" si="44"/>
        <v>43.44</v>
      </c>
      <c r="H142" s="63">
        <f>H143</f>
        <v>43.44</v>
      </c>
    </row>
    <row r="143" spans="1:8" s="24" customFormat="1" ht="33" customHeight="1" x14ac:dyDescent="0.25">
      <c r="A143" s="30" t="s">
        <v>9</v>
      </c>
      <c r="B143" s="54" t="s">
        <v>149</v>
      </c>
      <c r="C143" s="35" t="s">
        <v>10</v>
      </c>
      <c r="D143" s="26"/>
      <c r="E143" s="26"/>
      <c r="F143" s="63">
        <f t="shared" si="44"/>
        <v>43.44</v>
      </c>
      <c r="G143" s="63">
        <f t="shared" si="44"/>
        <v>43.44</v>
      </c>
      <c r="H143" s="63">
        <f>H144</f>
        <v>43.44</v>
      </c>
    </row>
    <row r="144" spans="1:8" s="24" customFormat="1" ht="33" customHeight="1" x14ac:dyDescent="0.25">
      <c r="A144" s="53" t="s">
        <v>51</v>
      </c>
      <c r="B144" s="54" t="s">
        <v>149</v>
      </c>
      <c r="C144" s="35" t="s">
        <v>111</v>
      </c>
      <c r="D144" s="26"/>
      <c r="E144" s="26"/>
      <c r="F144" s="63">
        <f t="shared" si="44"/>
        <v>43.44</v>
      </c>
      <c r="G144" s="63">
        <f t="shared" si="44"/>
        <v>43.44</v>
      </c>
      <c r="H144" s="63">
        <f>H145</f>
        <v>43.44</v>
      </c>
    </row>
    <row r="145" spans="1:13" s="24" customFormat="1" ht="26.25" customHeight="1" x14ac:dyDescent="0.25">
      <c r="A145" s="53" t="s">
        <v>23</v>
      </c>
      <c r="B145" s="54" t="s">
        <v>149</v>
      </c>
      <c r="C145" s="35" t="s">
        <v>111</v>
      </c>
      <c r="D145" s="35" t="s">
        <v>11</v>
      </c>
      <c r="E145" s="26">
        <v>12</v>
      </c>
      <c r="F145" s="65">
        <v>43.44</v>
      </c>
      <c r="G145" s="65">
        <v>43.44</v>
      </c>
      <c r="H145" s="63">
        <v>43.44</v>
      </c>
    </row>
    <row r="146" spans="1:13" s="24" customFormat="1" ht="26.25" customHeight="1" x14ac:dyDescent="0.25">
      <c r="A146" s="53" t="s">
        <v>150</v>
      </c>
      <c r="B146" s="47" t="s">
        <v>151</v>
      </c>
      <c r="C146" s="35"/>
      <c r="D146" s="35"/>
      <c r="E146" s="26"/>
      <c r="F146" s="63">
        <f t="shared" ref="F146:G148" si="45">F147</f>
        <v>92.6</v>
      </c>
      <c r="G146" s="63">
        <f t="shared" si="45"/>
        <v>92.6</v>
      </c>
      <c r="H146" s="63">
        <f>H147</f>
        <v>92.6</v>
      </c>
    </row>
    <row r="147" spans="1:13" s="24" customFormat="1" ht="34.5" customHeight="1" x14ac:dyDescent="0.25">
      <c r="A147" s="30" t="s">
        <v>9</v>
      </c>
      <c r="B147" s="47" t="s">
        <v>151</v>
      </c>
      <c r="C147" s="35" t="s">
        <v>10</v>
      </c>
      <c r="D147" s="35"/>
      <c r="E147" s="26"/>
      <c r="F147" s="63">
        <f t="shared" si="45"/>
        <v>92.6</v>
      </c>
      <c r="G147" s="63">
        <f t="shared" si="45"/>
        <v>92.6</v>
      </c>
      <c r="H147" s="63">
        <f>H148</f>
        <v>92.6</v>
      </c>
    </row>
    <row r="148" spans="1:13" s="24" customFormat="1" ht="36" customHeight="1" x14ac:dyDescent="0.25">
      <c r="A148" s="53" t="s">
        <v>51</v>
      </c>
      <c r="B148" s="47" t="s">
        <v>151</v>
      </c>
      <c r="C148" s="35" t="s">
        <v>111</v>
      </c>
      <c r="D148" s="35"/>
      <c r="E148" s="35"/>
      <c r="F148" s="63">
        <f t="shared" si="45"/>
        <v>92.6</v>
      </c>
      <c r="G148" s="63">
        <f t="shared" si="45"/>
        <v>92.6</v>
      </c>
      <c r="H148" s="63">
        <f>H149</f>
        <v>92.6</v>
      </c>
    </row>
    <row r="149" spans="1:13" s="24" customFormat="1" ht="22.5" customHeight="1" x14ac:dyDescent="0.25">
      <c r="A149" s="30" t="s">
        <v>30</v>
      </c>
      <c r="B149" s="47" t="s">
        <v>151</v>
      </c>
      <c r="C149" s="31" t="s">
        <v>111</v>
      </c>
      <c r="D149" s="31" t="s">
        <v>22</v>
      </c>
      <c r="E149" s="31" t="s">
        <v>21</v>
      </c>
      <c r="F149" s="64">
        <v>92.6</v>
      </c>
      <c r="G149" s="64">
        <v>92.6</v>
      </c>
      <c r="H149" s="63">
        <v>92.6</v>
      </c>
    </row>
    <row r="150" spans="1:13" s="24" customFormat="1" ht="34.5" customHeight="1" x14ac:dyDescent="0.25">
      <c r="A150" s="30" t="s">
        <v>152</v>
      </c>
      <c r="B150" s="47" t="s">
        <v>153</v>
      </c>
      <c r="C150" s="35"/>
      <c r="D150" s="35"/>
      <c r="E150" s="35"/>
      <c r="F150" s="65">
        <f t="shared" ref="F150:G152" si="46">F151</f>
        <v>1200</v>
      </c>
      <c r="G150" s="65">
        <f t="shared" si="46"/>
        <v>1787.8865099999998</v>
      </c>
      <c r="H150" s="65">
        <f>H151</f>
        <v>1642.02026</v>
      </c>
      <c r="M150" s="55"/>
    </row>
    <row r="151" spans="1:13" s="24" customFormat="1" ht="34.5" customHeight="1" x14ac:dyDescent="0.25">
      <c r="A151" s="30" t="s">
        <v>9</v>
      </c>
      <c r="B151" s="47" t="s">
        <v>153</v>
      </c>
      <c r="C151" s="35" t="s">
        <v>10</v>
      </c>
      <c r="D151" s="35"/>
      <c r="E151" s="35"/>
      <c r="F151" s="65">
        <f t="shared" si="46"/>
        <v>1200</v>
      </c>
      <c r="G151" s="65">
        <f t="shared" si="46"/>
        <v>1787.8865099999998</v>
      </c>
      <c r="H151" s="65">
        <f>H152</f>
        <v>1642.02026</v>
      </c>
      <c r="M151" s="55"/>
    </row>
    <row r="152" spans="1:13" s="24" customFormat="1" ht="34.5" customHeight="1" x14ac:dyDescent="0.25">
      <c r="A152" s="25" t="s">
        <v>51</v>
      </c>
      <c r="B152" s="47" t="s">
        <v>153</v>
      </c>
      <c r="C152" s="35" t="s">
        <v>111</v>
      </c>
      <c r="D152" s="35"/>
      <c r="E152" s="35"/>
      <c r="F152" s="65">
        <f t="shared" si="46"/>
        <v>1200</v>
      </c>
      <c r="G152" s="65">
        <f t="shared" si="46"/>
        <v>1787.8865099999998</v>
      </c>
      <c r="H152" s="65">
        <f>H153</f>
        <v>1642.02026</v>
      </c>
      <c r="M152" s="55"/>
    </row>
    <row r="153" spans="1:13" s="24" customFormat="1" ht="18.75" customHeight="1" x14ac:dyDescent="0.25">
      <c r="A153" s="25" t="s">
        <v>31</v>
      </c>
      <c r="B153" s="47" t="s">
        <v>153</v>
      </c>
      <c r="C153" s="35" t="s">
        <v>111</v>
      </c>
      <c r="D153" s="35" t="s">
        <v>22</v>
      </c>
      <c r="E153" s="35" t="s">
        <v>17</v>
      </c>
      <c r="F153" s="65">
        <f>300+900</f>
        <v>1200</v>
      </c>
      <c r="G153" s="65">
        <f>895.33025-7.44374+900</f>
        <v>1787.8865099999998</v>
      </c>
      <c r="H153" s="65">
        <f>772.4-30.37974+900</f>
        <v>1642.02026</v>
      </c>
    </row>
    <row r="154" spans="1:13" s="24" customFormat="1" ht="31.5" x14ac:dyDescent="0.25">
      <c r="A154" s="53" t="s">
        <v>154</v>
      </c>
      <c r="B154" s="47" t="s">
        <v>155</v>
      </c>
      <c r="C154" s="35"/>
      <c r="D154" s="35"/>
      <c r="E154" s="35"/>
      <c r="F154" s="65">
        <f t="shared" ref="F154:G154" si="47">F155+F158</f>
        <v>125.4</v>
      </c>
      <c r="G154" s="65">
        <f t="shared" si="47"/>
        <v>125.4</v>
      </c>
      <c r="H154" s="65">
        <f>H155+H158</f>
        <v>0</v>
      </c>
    </row>
    <row r="155" spans="1:13" s="24" customFormat="1" ht="78.75" x14ac:dyDescent="0.25">
      <c r="A155" s="25" t="s">
        <v>6</v>
      </c>
      <c r="B155" s="47" t="s">
        <v>155</v>
      </c>
      <c r="C155" s="35" t="s">
        <v>7</v>
      </c>
      <c r="D155" s="35"/>
      <c r="E155" s="35"/>
      <c r="F155" s="65">
        <f t="shared" ref="F155:G156" si="48">F156</f>
        <v>114.509</v>
      </c>
      <c r="G155" s="65">
        <f t="shared" si="48"/>
        <v>114.509</v>
      </c>
      <c r="H155" s="65">
        <f>H156</f>
        <v>0</v>
      </c>
    </row>
    <row r="156" spans="1:13" s="24" customFormat="1" ht="31.5" x14ac:dyDescent="0.25">
      <c r="A156" s="53" t="s">
        <v>109</v>
      </c>
      <c r="B156" s="47" t="s">
        <v>155</v>
      </c>
      <c r="C156" s="35" t="s">
        <v>110</v>
      </c>
      <c r="D156" s="35"/>
      <c r="E156" s="35"/>
      <c r="F156" s="65">
        <f t="shared" si="48"/>
        <v>114.509</v>
      </c>
      <c r="G156" s="65">
        <f t="shared" si="48"/>
        <v>114.509</v>
      </c>
      <c r="H156" s="65">
        <f>H157</f>
        <v>0</v>
      </c>
    </row>
    <row r="157" spans="1:13" s="24" customFormat="1" ht="15.75" x14ac:dyDescent="0.25">
      <c r="A157" s="53" t="s">
        <v>156</v>
      </c>
      <c r="B157" s="47" t="s">
        <v>155</v>
      </c>
      <c r="C157" s="35" t="s">
        <v>110</v>
      </c>
      <c r="D157" s="35" t="s">
        <v>21</v>
      </c>
      <c r="E157" s="35" t="s">
        <v>17</v>
      </c>
      <c r="F157" s="65">
        <v>114.509</v>
      </c>
      <c r="G157" s="65">
        <v>114.509</v>
      </c>
      <c r="H157" s="65">
        <v>0</v>
      </c>
    </row>
    <row r="158" spans="1:13" s="24" customFormat="1" ht="31.5" x14ac:dyDescent="0.25">
      <c r="A158" s="30" t="s">
        <v>9</v>
      </c>
      <c r="B158" s="47" t="s">
        <v>155</v>
      </c>
      <c r="C158" s="35" t="s">
        <v>10</v>
      </c>
      <c r="D158" s="35"/>
      <c r="E158" s="35"/>
      <c r="F158" s="65">
        <f t="shared" ref="F158:G159" si="49">F159</f>
        <v>10.891</v>
      </c>
      <c r="G158" s="65">
        <f t="shared" si="49"/>
        <v>10.891</v>
      </c>
      <c r="H158" s="65">
        <f>H159</f>
        <v>0</v>
      </c>
    </row>
    <row r="159" spans="1:13" s="24" customFormat="1" ht="31.5" x14ac:dyDescent="0.25">
      <c r="A159" s="53" t="s">
        <v>51</v>
      </c>
      <c r="B159" s="47" t="s">
        <v>155</v>
      </c>
      <c r="C159" s="35" t="s">
        <v>111</v>
      </c>
      <c r="D159" s="35"/>
      <c r="E159" s="35"/>
      <c r="F159" s="65">
        <f t="shared" si="49"/>
        <v>10.891</v>
      </c>
      <c r="G159" s="65">
        <f t="shared" si="49"/>
        <v>10.891</v>
      </c>
      <c r="H159" s="65">
        <f>H160</f>
        <v>0</v>
      </c>
    </row>
    <row r="160" spans="1:13" s="24" customFormat="1" ht="15.75" x14ac:dyDescent="0.25">
      <c r="A160" s="53" t="s">
        <v>156</v>
      </c>
      <c r="B160" s="47" t="s">
        <v>155</v>
      </c>
      <c r="C160" s="35" t="s">
        <v>111</v>
      </c>
      <c r="D160" s="35" t="s">
        <v>21</v>
      </c>
      <c r="E160" s="35" t="s">
        <v>17</v>
      </c>
      <c r="F160" s="65">
        <v>10.891</v>
      </c>
      <c r="G160" s="65">
        <v>10.891</v>
      </c>
      <c r="H160" s="65">
        <v>0</v>
      </c>
    </row>
    <row r="161" spans="1:8" s="24" customFormat="1" ht="31.5" x14ac:dyDescent="0.25">
      <c r="A161" s="27" t="s">
        <v>157</v>
      </c>
      <c r="B161" s="47" t="s">
        <v>158</v>
      </c>
      <c r="C161" s="100"/>
      <c r="D161" s="100"/>
      <c r="E161" s="100"/>
      <c r="F161" s="65">
        <f t="shared" ref="F161:G163" si="50">F162</f>
        <v>84.444999999999993</v>
      </c>
      <c r="G161" s="65">
        <f t="shared" si="50"/>
        <v>84.444999999999993</v>
      </c>
      <c r="H161" s="65">
        <f>H162</f>
        <v>84.444999999999993</v>
      </c>
    </row>
    <row r="162" spans="1:8" s="24" customFormat="1" ht="31.5" x14ac:dyDescent="0.25">
      <c r="A162" s="30" t="s">
        <v>9</v>
      </c>
      <c r="B162" s="47" t="s">
        <v>158</v>
      </c>
      <c r="C162" s="100" t="s">
        <v>10</v>
      </c>
      <c r="D162" s="100"/>
      <c r="E162" s="100"/>
      <c r="F162" s="101">
        <f t="shared" si="50"/>
        <v>84.444999999999993</v>
      </c>
      <c r="G162" s="101">
        <f t="shared" si="50"/>
        <v>84.444999999999993</v>
      </c>
      <c r="H162" s="101">
        <f>H163</f>
        <v>84.444999999999993</v>
      </c>
    </row>
    <row r="163" spans="1:8" s="24" customFormat="1" ht="31.5" x14ac:dyDescent="0.25">
      <c r="A163" s="56" t="s">
        <v>159</v>
      </c>
      <c r="B163" s="47" t="s">
        <v>158</v>
      </c>
      <c r="C163" s="100" t="s">
        <v>111</v>
      </c>
      <c r="D163" s="100"/>
      <c r="E163" s="100"/>
      <c r="F163" s="101">
        <f t="shared" si="50"/>
        <v>84.444999999999993</v>
      </c>
      <c r="G163" s="101">
        <f t="shared" si="50"/>
        <v>84.444999999999993</v>
      </c>
      <c r="H163" s="101">
        <f>H164</f>
        <v>84.444999999999993</v>
      </c>
    </row>
    <row r="164" spans="1:8" s="24" customFormat="1" ht="15.75" x14ac:dyDescent="0.25">
      <c r="A164" s="27" t="s">
        <v>25</v>
      </c>
      <c r="B164" s="47" t="s">
        <v>158</v>
      </c>
      <c r="C164" s="100" t="s">
        <v>111</v>
      </c>
      <c r="D164" s="100" t="s">
        <v>22</v>
      </c>
      <c r="E164" s="100" t="s">
        <v>12</v>
      </c>
      <c r="F164" s="101">
        <v>84.444999999999993</v>
      </c>
      <c r="G164" s="101">
        <f>84.445</f>
        <v>84.444999999999993</v>
      </c>
      <c r="H164" s="101">
        <f>84.445</f>
        <v>84.444999999999993</v>
      </c>
    </row>
    <row r="165" spans="1:8" s="24" customFormat="1" ht="12.75" x14ac:dyDescent="0.25">
      <c r="A165" s="55"/>
      <c r="B165" s="55"/>
      <c r="C165" s="55"/>
      <c r="D165" s="55"/>
      <c r="E165" s="57"/>
      <c r="F165" s="55"/>
      <c r="G165" s="55"/>
      <c r="H165" s="58"/>
    </row>
  </sheetData>
  <autoFilter ref="A11:H165"/>
  <mergeCells count="10">
    <mergeCell ref="G2:H2"/>
    <mergeCell ref="G3:H3"/>
    <mergeCell ref="A6:H6"/>
    <mergeCell ref="F9:H9"/>
    <mergeCell ref="A9:A10"/>
    <mergeCell ref="B9:B10"/>
    <mergeCell ref="C9:C10"/>
    <mergeCell ref="D9:D10"/>
    <mergeCell ref="E9:E10"/>
    <mergeCell ref="A7:H7"/>
  </mergeCells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1663</cp:lastModifiedBy>
  <cp:lastPrinted>2017-12-18T14:27:56Z</cp:lastPrinted>
  <dcterms:created xsi:type="dcterms:W3CDTF">2017-10-11T12:40:42Z</dcterms:created>
  <dcterms:modified xsi:type="dcterms:W3CDTF">2017-12-29T07:54:03Z</dcterms:modified>
</cp:coreProperties>
</file>