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635" windowHeight="12285"/>
  </bookViews>
  <sheets>
    <sheet name="Все года" sheetId="1" r:id="rId1"/>
    <sheet name="Лист1" sheetId="2" r:id="rId2"/>
  </sheets>
  <definedNames>
    <definedName name="_xlnm._FilterDatabase" localSheetId="0" hidden="1">'Все года'!$B$12:$J$202</definedName>
    <definedName name="_xlnm.Print_Titles" localSheetId="0">'Все года'!$12:$12</definedName>
  </definedNames>
  <calcPr calcId="145621"/>
</workbook>
</file>

<file path=xl/calcChain.xml><?xml version="1.0" encoding="utf-8"?>
<calcChain xmlns="http://schemas.openxmlformats.org/spreadsheetml/2006/main">
  <c r="H57" i="1" l="1"/>
  <c r="H24" i="1" l="1"/>
  <c r="H56" i="1" l="1"/>
  <c r="H54" i="1" s="1"/>
  <c r="J57" i="1"/>
  <c r="I57" i="1"/>
  <c r="I35" i="1" l="1"/>
  <c r="J35" i="1"/>
  <c r="J180" i="1"/>
  <c r="I180" i="1"/>
  <c r="H180" i="1"/>
  <c r="J24" i="1"/>
  <c r="I24" i="1"/>
  <c r="H35" i="1" l="1"/>
  <c r="J22" i="1"/>
  <c r="I22" i="1"/>
  <c r="H22" i="1"/>
  <c r="H179" i="1" l="1"/>
  <c r="H23" i="1" l="1"/>
  <c r="H156" i="1" l="1"/>
  <c r="H161" i="1"/>
  <c r="H75" i="1"/>
  <c r="H187" i="1"/>
  <c r="H202" i="1"/>
  <c r="J201" i="1" l="1"/>
  <c r="I201" i="1"/>
  <c r="H201" i="1"/>
  <c r="J200" i="1"/>
  <c r="J199" i="1" s="1"/>
  <c r="I200" i="1"/>
  <c r="H200" i="1"/>
  <c r="H199" i="1" s="1"/>
  <c r="H198" i="1" s="1"/>
  <c r="H197" i="1" s="1"/>
  <c r="H196" i="1" s="1"/>
  <c r="I199" i="1"/>
  <c r="I198" i="1" s="1"/>
  <c r="I197" i="1" s="1"/>
  <c r="I196" i="1" s="1"/>
  <c r="J198" i="1"/>
  <c r="J197" i="1" s="1"/>
  <c r="J196" i="1" s="1"/>
  <c r="J194" i="1"/>
  <c r="I194" i="1"/>
  <c r="H194" i="1"/>
  <c r="J193" i="1"/>
  <c r="J192" i="1" s="1"/>
  <c r="J191" i="1" s="1"/>
  <c r="J190" i="1" s="1"/>
  <c r="J189" i="1" s="1"/>
  <c r="J188" i="1" s="1"/>
  <c r="I193" i="1"/>
  <c r="I192" i="1" s="1"/>
  <c r="I191" i="1" s="1"/>
  <c r="I190" i="1" s="1"/>
  <c r="I189" i="1" s="1"/>
  <c r="I188" i="1" s="1"/>
  <c r="H193" i="1"/>
  <c r="H192" i="1" s="1"/>
  <c r="H191" i="1" s="1"/>
  <c r="H190" i="1" s="1"/>
  <c r="H189" i="1" s="1"/>
  <c r="H188" i="1" s="1"/>
  <c r="J186" i="1"/>
  <c r="I186" i="1"/>
  <c r="H186" i="1"/>
  <c r="J185" i="1"/>
  <c r="J184" i="1" s="1"/>
  <c r="J183" i="1" s="1"/>
  <c r="J182" i="1" s="1"/>
  <c r="J181" i="1" s="1"/>
  <c r="I185" i="1"/>
  <c r="I184" i="1" s="1"/>
  <c r="I183" i="1" s="1"/>
  <c r="I182" i="1" s="1"/>
  <c r="I181" i="1" s="1"/>
  <c r="H185" i="1"/>
  <c r="H184" i="1" s="1"/>
  <c r="H183" i="1" s="1"/>
  <c r="H182" i="1" s="1"/>
  <c r="H181" i="1" s="1"/>
  <c r="J179" i="1"/>
  <c r="I179" i="1"/>
  <c r="J178" i="1"/>
  <c r="J177" i="1" s="1"/>
  <c r="J176" i="1" s="1"/>
  <c r="J175" i="1" s="1"/>
  <c r="I178" i="1"/>
  <c r="I177" i="1" s="1"/>
  <c r="I176" i="1" s="1"/>
  <c r="I175" i="1" s="1"/>
  <c r="H178" i="1"/>
  <c r="H177" i="1" s="1"/>
  <c r="H176" i="1" s="1"/>
  <c r="H175" i="1" s="1"/>
  <c r="J173" i="1"/>
  <c r="I173" i="1"/>
  <c r="H173" i="1"/>
  <c r="J172" i="1"/>
  <c r="I172" i="1"/>
  <c r="H172" i="1"/>
  <c r="J170" i="1"/>
  <c r="I170" i="1"/>
  <c r="H170" i="1"/>
  <c r="J169" i="1"/>
  <c r="I169" i="1"/>
  <c r="H169" i="1"/>
  <c r="J167" i="1"/>
  <c r="I167" i="1"/>
  <c r="H167" i="1"/>
  <c r="J166" i="1"/>
  <c r="I166" i="1"/>
  <c r="H166" i="1"/>
  <c r="J164" i="1"/>
  <c r="I164" i="1"/>
  <c r="H164" i="1"/>
  <c r="J160" i="1"/>
  <c r="J159" i="1" s="1"/>
  <c r="I160" i="1"/>
  <c r="H160" i="1"/>
  <c r="H159" i="1" s="1"/>
  <c r="H158" i="1" s="1"/>
  <c r="H157" i="1" s="1"/>
  <c r="I159" i="1"/>
  <c r="I158" i="1" s="1"/>
  <c r="I157" i="1" s="1"/>
  <c r="J158" i="1"/>
  <c r="J157" i="1" s="1"/>
  <c r="J155" i="1"/>
  <c r="J154" i="1" s="1"/>
  <c r="I155" i="1"/>
  <c r="I154" i="1" s="1"/>
  <c r="I153" i="1" s="1"/>
  <c r="I152" i="1" s="1"/>
  <c r="H155" i="1"/>
  <c r="H154" i="1" s="1"/>
  <c r="H153" i="1" s="1"/>
  <c r="H152" i="1" s="1"/>
  <c r="J153" i="1"/>
  <c r="J152" i="1" s="1"/>
  <c r="J149" i="1"/>
  <c r="I149" i="1"/>
  <c r="H149" i="1"/>
  <c r="J148" i="1"/>
  <c r="J147" i="1" s="1"/>
  <c r="J146" i="1" s="1"/>
  <c r="J145" i="1" s="1"/>
  <c r="I148" i="1"/>
  <c r="I147" i="1" s="1"/>
  <c r="I146" i="1" s="1"/>
  <c r="I145" i="1" s="1"/>
  <c r="H148" i="1"/>
  <c r="H147" i="1" s="1"/>
  <c r="H146" i="1" s="1"/>
  <c r="H145" i="1" s="1"/>
  <c r="J143" i="1"/>
  <c r="I143" i="1"/>
  <c r="H143" i="1"/>
  <c r="J141" i="1"/>
  <c r="I141" i="1"/>
  <c r="H141" i="1"/>
  <c r="J136" i="1"/>
  <c r="I136" i="1"/>
  <c r="H136" i="1"/>
  <c r="J135" i="1"/>
  <c r="J134" i="1" s="1"/>
  <c r="J133" i="1" s="1"/>
  <c r="J132" i="1" s="1"/>
  <c r="J131" i="1" s="1"/>
  <c r="I135" i="1"/>
  <c r="I134" i="1" s="1"/>
  <c r="I133" i="1" s="1"/>
  <c r="I132" i="1" s="1"/>
  <c r="I131" i="1" s="1"/>
  <c r="H135" i="1"/>
  <c r="H134" i="1" s="1"/>
  <c r="H133" i="1" s="1"/>
  <c r="H132" i="1" s="1"/>
  <c r="H131" i="1" s="1"/>
  <c r="J129" i="1"/>
  <c r="J128" i="1" s="1"/>
  <c r="I129" i="1"/>
  <c r="H129" i="1"/>
  <c r="H128" i="1" s="1"/>
  <c r="I128" i="1"/>
  <c r="J127" i="1"/>
  <c r="J126" i="1" s="1"/>
  <c r="I127" i="1"/>
  <c r="H127" i="1"/>
  <c r="H126" i="1" s="1"/>
  <c r="H125" i="1" s="1"/>
  <c r="H124" i="1" s="1"/>
  <c r="I126" i="1"/>
  <c r="I125" i="1" s="1"/>
  <c r="I124" i="1" s="1"/>
  <c r="J125" i="1"/>
  <c r="J124" i="1" s="1"/>
  <c r="J122" i="1"/>
  <c r="I122" i="1"/>
  <c r="H122" i="1"/>
  <c r="J121" i="1"/>
  <c r="J120" i="1" s="1"/>
  <c r="J119" i="1" s="1"/>
  <c r="J118" i="1" s="1"/>
  <c r="J117" i="1" s="1"/>
  <c r="I121" i="1"/>
  <c r="I120" i="1" s="1"/>
  <c r="I119" i="1" s="1"/>
  <c r="I118" i="1" s="1"/>
  <c r="H121" i="1"/>
  <c r="H120" i="1" s="1"/>
  <c r="H119" i="1" s="1"/>
  <c r="H118" i="1" s="1"/>
  <c r="H115" i="1"/>
  <c r="H113" i="1"/>
  <c r="J109" i="1"/>
  <c r="I109" i="1"/>
  <c r="H109" i="1"/>
  <c r="H108" i="1"/>
  <c r="J106" i="1"/>
  <c r="I106" i="1"/>
  <c r="H106" i="1"/>
  <c r="H105" i="1"/>
  <c r="J103" i="1"/>
  <c r="I103" i="1"/>
  <c r="H103" i="1"/>
  <c r="J102" i="1"/>
  <c r="I102" i="1"/>
  <c r="H102" i="1"/>
  <c r="J100" i="1"/>
  <c r="I100" i="1"/>
  <c r="H100" i="1"/>
  <c r="J99" i="1"/>
  <c r="I99" i="1"/>
  <c r="H99" i="1"/>
  <c r="H98" i="1" s="1"/>
  <c r="H97" i="1" s="1"/>
  <c r="J98" i="1"/>
  <c r="J97" i="1" s="1"/>
  <c r="J96" i="1" s="1"/>
  <c r="J93" i="1"/>
  <c r="I93" i="1"/>
  <c r="H93" i="1"/>
  <c r="J92" i="1"/>
  <c r="J91" i="1" s="1"/>
  <c r="J90" i="1" s="1"/>
  <c r="I92" i="1"/>
  <c r="I91" i="1" s="1"/>
  <c r="H92" i="1"/>
  <c r="H91" i="1" s="1"/>
  <c r="H90" i="1" s="1"/>
  <c r="I90" i="1"/>
  <c r="J88" i="1"/>
  <c r="I88" i="1"/>
  <c r="H88" i="1"/>
  <c r="J86" i="1"/>
  <c r="I86" i="1"/>
  <c r="H86" i="1"/>
  <c r="J84" i="1"/>
  <c r="I84" i="1"/>
  <c r="H84" i="1"/>
  <c r="J82" i="1"/>
  <c r="I82" i="1"/>
  <c r="H82" i="1"/>
  <c r="J78" i="1"/>
  <c r="I78" i="1"/>
  <c r="H78" i="1"/>
  <c r="J74" i="1"/>
  <c r="I74" i="1"/>
  <c r="H74" i="1"/>
  <c r="J73" i="1"/>
  <c r="J72" i="1" s="1"/>
  <c r="J71" i="1" s="1"/>
  <c r="I73" i="1"/>
  <c r="I72" i="1" s="1"/>
  <c r="I71" i="1" s="1"/>
  <c r="H73" i="1"/>
  <c r="H72" i="1" s="1"/>
  <c r="H71" i="1" s="1"/>
  <c r="I68" i="1"/>
  <c r="I67" i="1" s="1"/>
  <c r="H68" i="1"/>
  <c r="H67" i="1" s="1"/>
  <c r="J67" i="1"/>
  <c r="I66" i="1"/>
  <c r="I65" i="1" s="1"/>
  <c r="I64" i="1" s="1"/>
  <c r="I63" i="1" s="1"/>
  <c r="I62" i="1" s="1"/>
  <c r="I61" i="1" s="1"/>
  <c r="I60" i="1" s="1"/>
  <c r="I59" i="1" s="1"/>
  <c r="H66" i="1"/>
  <c r="H65" i="1" s="1"/>
  <c r="J65" i="1"/>
  <c r="J55" i="1"/>
  <c r="I55" i="1"/>
  <c r="H55" i="1"/>
  <c r="J54" i="1"/>
  <c r="J53" i="1" s="1"/>
  <c r="J52" i="1" s="1"/>
  <c r="J51" i="1" s="1"/>
  <c r="J50" i="1" s="1"/>
  <c r="I54" i="1"/>
  <c r="I53" i="1" s="1"/>
  <c r="I52" i="1" s="1"/>
  <c r="I51" i="1" s="1"/>
  <c r="I50" i="1" s="1"/>
  <c r="H53" i="1"/>
  <c r="H52" i="1" s="1"/>
  <c r="H51" i="1" s="1"/>
  <c r="H50" i="1" s="1"/>
  <c r="H15" i="1" s="1"/>
  <c r="H14" i="1" s="1"/>
  <c r="J48" i="1"/>
  <c r="I48" i="1"/>
  <c r="H48" i="1"/>
  <c r="J47" i="1"/>
  <c r="J46" i="1" s="1"/>
  <c r="J45" i="1" s="1"/>
  <c r="I47" i="1"/>
  <c r="I46" i="1" s="1"/>
  <c r="I45" i="1" s="1"/>
  <c r="H47" i="1"/>
  <c r="H46" i="1"/>
  <c r="H45" i="1" s="1"/>
  <c r="J41" i="1"/>
  <c r="I41" i="1"/>
  <c r="H41" i="1"/>
  <c r="J40" i="1"/>
  <c r="J39" i="1" s="1"/>
  <c r="J38" i="1" s="1"/>
  <c r="J37" i="1" s="1"/>
  <c r="J36" i="1" s="1"/>
  <c r="I40" i="1"/>
  <c r="I39" i="1" s="1"/>
  <c r="I38" i="1" s="1"/>
  <c r="I37" i="1" s="1"/>
  <c r="I36" i="1" s="1"/>
  <c r="H40" i="1"/>
  <c r="H39" i="1" s="1"/>
  <c r="H38" i="1" s="1"/>
  <c r="H37" i="1" s="1"/>
  <c r="H36" i="1" s="1"/>
  <c r="J34" i="1"/>
  <c r="H34" i="1"/>
  <c r="I34" i="1"/>
  <c r="J33" i="1"/>
  <c r="J32" i="1" s="1"/>
  <c r="J31" i="1" s="1"/>
  <c r="I33" i="1"/>
  <c r="I32" i="1" s="1"/>
  <c r="I31" i="1" s="1"/>
  <c r="H33" i="1"/>
  <c r="H32" i="1" s="1"/>
  <c r="H31" i="1" s="1"/>
  <c r="J29" i="1"/>
  <c r="I29" i="1"/>
  <c r="H29" i="1"/>
  <c r="J28" i="1"/>
  <c r="I28" i="1"/>
  <c r="H28" i="1"/>
  <c r="H26" i="1"/>
  <c r="J25" i="1"/>
  <c r="I25" i="1"/>
  <c r="H25" i="1"/>
  <c r="J23" i="1"/>
  <c r="I23" i="1"/>
  <c r="J21" i="1"/>
  <c r="I21" i="1"/>
  <c r="H21" i="1"/>
  <c r="H20" i="1" s="1"/>
  <c r="H117" i="1" l="1"/>
  <c r="I163" i="1"/>
  <c r="I162" i="1" s="1"/>
  <c r="I151" i="1" s="1"/>
  <c r="I98" i="1"/>
  <c r="I97" i="1" s="1"/>
  <c r="I96" i="1" s="1"/>
  <c r="J64" i="1"/>
  <c r="J63" i="1" s="1"/>
  <c r="J62" i="1" s="1"/>
  <c r="J61" i="1" s="1"/>
  <c r="J60" i="1" s="1"/>
  <c r="J59" i="1" s="1"/>
  <c r="H19" i="1"/>
  <c r="H18" i="1" s="1"/>
  <c r="H16" i="1" s="1"/>
  <c r="H140" i="1"/>
  <c r="H139" i="1" s="1"/>
  <c r="J140" i="1"/>
  <c r="J139" i="1" s="1"/>
  <c r="J138" i="1" s="1"/>
  <c r="I20" i="1"/>
  <c r="I19" i="1" s="1"/>
  <c r="I18" i="1" s="1"/>
  <c r="I17" i="1" s="1"/>
  <c r="J163" i="1"/>
  <c r="J162" i="1" s="1"/>
  <c r="H163" i="1"/>
  <c r="H162" i="1" s="1"/>
  <c r="J81" i="1"/>
  <c r="J80" i="1" s="1"/>
  <c r="H112" i="1"/>
  <c r="H111" i="1" s="1"/>
  <c r="H96" i="1" s="1"/>
  <c r="H95" i="1" s="1"/>
  <c r="J151" i="1"/>
  <c r="J130" i="1" s="1"/>
  <c r="H151" i="1"/>
  <c r="H64" i="1"/>
  <c r="H63" i="1" s="1"/>
  <c r="H62" i="1" s="1"/>
  <c r="H61" i="1" s="1"/>
  <c r="H60" i="1" s="1"/>
  <c r="H59" i="1" s="1"/>
  <c r="J20" i="1"/>
  <c r="J19" i="1" s="1"/>
  <c r="J18" i="1" s="1"/>
  <c r="J17" i="1" s="1"/>
  <c r="I81" i="1"/>
  <c r="I80" i="1" s="1"/>
  <c r="I70" i="1" s="1"/>
  <c r="I69" i="1" s="1"/>
  <c r="H81" i="1"/>
  <c r="H80" i="1" s="1"/>
  <c r="H70" i="1" s="1"/>
  <c r="H69" i="1" s="1"/>
  <c r="I140" i="1"/>
  <c r="I139" i="1" s="1"/>
  <c r="I138" i="1" s="1"/>
  <c r="H138" i="1"/>
  <c r="J43" i="1"/>
  <c r="J44" i="1"/>
  <c r="I44" i="1"/>
  <c r="I43" i="1"/>
  <c r="H43" i="1"/>
  <c r="H44" i="1"/>
  <c r="I117" i="1"/>
  <c r="I95" i="1" s="1"/>
  <c r="J95" i="1"/>
  <c r="J70" i="1"/>
  <c r="J69" i="1" s="1"/>
  <c r="I16" i="1" l="1"/>
  <c r="H130" i="1"/>
  <c r="J16" i="1"/>
  <c r="J15" i="1" s="1"/>
  <c r="J14" i="1" s="1"/>
  <c r="J13" i="1" s="1"/>
  <c r="H17" i="1"/>
  <c r="I130" i="1"/>
  <c r="I15" i="1"/>
  <c r="H13" i="1" l="1"/>
  <c r="I14" i="1"/>
  <c r="I13" i="1" s="1"/>
</calcChain>
</file>

<file path=xl/sharedStrings.xml><?xml version="1.0" encoding="utf-8"?>
<sst xmlns="http://schemas.openxmlformats.org/spreadsheetml/2006/main" count="931" uniqueCount="193">
  <si>
    <t>Наименование</t>
  </si>
  <si>
    <t>Рз</t>
  </si>
  <si>
    <t>ПР</t>
  </si>
  <si>
    <t>ЦСР</t>
  </si>
  <si>
    <t>ВР</t>
  </si>
  <si>
    <t>ОБЩЕГОСУДАРСТВЕННЫЕ ВОПРОСЫ</t>
  </si>
  <si>
    <t>Другие общегосударственные вопросы</t>
  </si>
  <si>
    <t>Непрограммные расходы</t>
  </si>
  <si>
    <t>Иные бюджетные ассигнования</t>
  </si>
  <si>
    <t>НАЦИОНАЛЬНАЯ ЭКОНОМИКА</t>
  </si>
  <si>
    <t>Дорожное хозяйство (дорожные фонды)</t>
  </si>
  <si>
    <t>Межбюджетные трансферты</t>
  </si>
  <si>
    <t>500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</si>
  <si>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</si>
  <si>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</si>
  <si>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</si>
  <si>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</si>
  <si>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Социальное обеспечение и иные выплаты населению</t>
  </si>
  <si>
    <t>СОЦИАЛЬНАЯ ПОЛИТИКА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</si>
  <si>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</si>
  <si>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</si>
  <si>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</si>
  <si>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</si>
  <si>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</si>
  <si>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Коммунальное хозяйство</t>
  </si>
  <si>
    <t>ФИЗИЧЕСКАЯ КУЛЬТУРА И СПОРТ</t>
  </si>
  <si>
    <t>Пенсионное обеспечение</t>
  </si>
  <si>
    <t>Жилищное хозяйство</t>
  </si>
  <si>
    <t>Резервные фонды</t>
  </si>
  <si>
    <t>ВЕДОМСТВЕННАЯ СТРУКТУРА</t>
  </si>
  <si>
    <t>Г</t>
  </si>
  <si>
    <t>Сумма
(тысяч рублей)</t>
  </si>
  <si>
    <t>на 2018 год и на плановый период 2019 и 2020 годов</t>
  </si>
  <si>
    <t>2018 год</t>
  </si>
  <si>
    <t>2019 год</t>
  </si>
  <si>
    <t>2020 год</t>
  </si>
  <si>
    <t>ИТОГО</t>
  </si>
  <si>
    <t>Администрация Шапкинского сельского поселения Тосненского района Ленинградской области</t>
  </si>
  <si>
    <t>009</t>
  </si>
  <si>
    <t>0100</t>
  </si>
  <si>
    <t>0104</t>
  </si>
  <si>
    <t>Руководство и управление в сфере установленных фукций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</si>
  <si>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</si>
  <si>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Шапкинского сельского поселения Тосненского района Ленинградской области </t>
  </si>
  <si>
    <t>91 3 00 00000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</si>
  <si>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</si>
  <si>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</si>
  <si>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</si>
  <si>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</si>
  <si>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</si>
  <si>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</si>
  <si>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</si>
  <si>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91 3 01 60650</t>
  </si>
  <si>
    <t>Иные межбюджетные трансферты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</si>
  <si>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</si>
  <si>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</si>
  <si>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 xml:space="preserve">Иные межбюджетные трансферты </t>
  </si>
  <si>
    <t>540</t>
  </si>
  <si>
    <t xml:space="preserve">Обеспечение деятельности главы местной администрации Шапкинского сельского поселения Тосненского района Ленинградской области (исполнительно-распорядительного органа муниципального образования)  </t>
  </si>
  <si>
    <t>91 8 00 00000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</si>
  <si>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</si>
  <si>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</si>
  <si>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</si>
  <si>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</si>
  <si>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0106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</si>
  <si>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</si>
  <si>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</si>
  <si>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</si>
  <si>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0111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</si>
  <si>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</si>
  <si>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</si>
  <si>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</si>
  <si>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</si>
  <si>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</si>
  <si>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</si>
  <si>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</si>
  <si>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 xml:space="preserve">Резервные средства </t>
  </si>
  <si>
    <t>0113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</si>
  <si>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</si>
  <si>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</si>
  <si>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</si>
  <si>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</si>
  <si>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</si>
  <si>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</si>
  <si>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0200</t>
  </si>
  <si>
    <t>Мобилизационная  и вневойсковая подготовка</t>
  </si>
  <si>
    <t>0203</t>
  </si>
  <si>
    <t>Непрограммные расходы органов исполнительной власти Шапкинского сельского поселения Тосненского района Ленинградской области</t>
  </si>
  <si>
    <t>99  0 00 00000</t>
  </si>
  <si>
    <t xml:space="preserve">Осуществление первичного воинского учета на территориях, где отсутствуют военные комиссариаты </t>
  </si>
  <si>
    <t>99 9 01 51180</t>
  </si>
  <si>
    <t>240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</si>
  <si>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</si>
  <si>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</si>
  <si>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</si>
  <si>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08 0 00 00000</t>
  </si>
  <si>
    <t>Основные мероприятия "Обеспечения пожарной безопасности"</t>
  </si>
  <si>
    <t>08 1 02 00000</t>
  </si>
  <si>
    <t>Мероприятия в области пожарной безопасности</t>
  </si>
  <si>
    <t>08 1 02 11620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</si>
  <si>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</si>
  <si>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08 2 01 00000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</si>
  <si>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</si>
  <si>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08 2 01 11550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</si>
  <si>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</si>
  <si>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15 0 00 00000</t>
  </si>
  <si>
    <t>Основное мероприятие "Поддержка  проектов местных инциатив граждан"</t>
  </si>
  <si>
    <t>15 0 01 00000</t>
  </si>
  <si>
    <t>Мероприятия по усточиввому развитию части территорий</t>
  </si>
  <si>
    <t>15 0 01 70880</t>
  </si>
  <si>
    <t>15 0 01 S0880</t>
  </si>
  <si>
    <t>Мероприятия по усточиввому развитию части территорий, являющихся административным центром поселения</t>
  </si>
  <si>
    <t>15 0 01 74390</t>
  </si>
  <si>
    <t>15 0 01  S4390</t>
  </si>
  <si>
    <t>Другие вопросы в области национальной безопасности и провоохранительной деятельиости</t>
  </si>
  <si>
    <t>0314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</si>
  <si>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</si>
  <si>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</si>
  <si>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0400</t>
  </si>
  <si>
    <t>0409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</si>
  <si>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</si>
  <si>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</si>
  <si>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</si>
  <si>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 xml:space="preserve">Мероприятия по содержанию автомобильных дорог </t>
  </si>
  <si>
    <t>10 1 01 10100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</si>
  <si>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</si>
  <si>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10 1 01 10110</t>
  </si>
  <si>
    <t xml:space="preserve">Мероприятия по капитальному ремонту и ремонту автомобильных дорог общего пользования местного значения </t>
  </si>
  <si>
    <t>10 1 01 S0140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</si>
  <si>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</si>
  <si>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10 1 01 70140</t>
  </si>
  <si>
    <t>0412</t>
  </si>
  <si>
    <t>Муниципальная программа "Газификация территории Шапкинского сельского поселения Тосненского района Ленинградской области"</t>
  </si>
  <si>
    <t>11 0 00 00000</t>
  </si>
  <si>
    <t>11 0 01 13200</t>
  </si>
  <si>
    <t>Мероприятия по газификации территории</t>
  </si>
  <si>
    <r>
      <t xml:space="preserve">Мероприятия в области национальной экономики </t>
    </r>
    <r>
      <rPr>
        <sz val="10"/>
        <color indexed="10"/>
        <rFont val="Times New Roman"/>
        <family val="1"/>
        <charset val="204"/>
      </rPr>
      <t/>
    </r>
  </si>
  <si>
    <t>99 9 01 10360</t>
  </si>
  <si>
    <t>0500</t>
  </si>
  <si>
    <t/>
  </si>
  <si>
    <t>0501</t>
  </si>
  <si>
    <t>Мероприятия в области жилищного хозяйства</t>
  </si>
  <si>
    <t>99 9 01 96010</t>
  </si>
  <si>
    <t>0502</t>
  </si>
  <si>
    <t>Мероприятия по усточивому развитию части территорий</t>
  </si>
  <si>
    <t>Мероприятия в области коммунального хозяйства</t>
  </si>
  <si>
    <t>99 9 01 10630</t>
  </si>
  <si>
    <t>0503</t>
  </si>
  <si>
    <t>12 0 01 00000</t>
  </si>
  <si>
    <t>12 0 01 13280</t>
  </si>
  <si>
    <t>Мероприятия по  благоустройству территории и создание мест отдыха</t>
  </si>
  <si>
    <t>14 0 01 00000</t>
  </si>
  <si>
    <t>Основное мероприятие "Мероприятия по энергосбережению в коммунальном хозяйстве"</t>
  </si>
  <si>
    <t xml:space="preserve">Мероприятия по повышению надежности и энергетической эффективности </t>
  </si>
  <si>
    <t>14 0 01 13180</t>
  </si>
  <si>
    <t>15 0 01 S4390</t>
  </si>
  <si>
    <t xml:space="preserve">Мероприятия по организации сбора и вывоза бытовых отходов </t>
  </si>
  <si>
    <t>99 9 01 13300</t>
  </si>
  <si>
    <t>0700</t>
  </si>
  <si>
    <t>Молодежная политика и оздоровление детей</t>
  </si>
  <si>
    <t>0707</t>
  </si>
  <si>
    <t>04  0 00 00000</t>
  </si>
  <si>
    <t>Основное мероприятие "Развитие молодежной политики"</t>
  </si>
  <si>
    <t>04 0 02 00000</t>
  </si>
  <si>
    <t xml:space="preserve">Мероприятия в сфере молодежной политики  </t>
  </si>
  <si>
    <t>04 0 02 11680</t>
  </si>
  <si>
    <t xml:space="preserve">Доплаты к пенсиям муниципальных служащих </t>
  </si>
  <si>
    <t>99 9 01 03080</t>
  </si>
  <si>
    <t>Социальные выплаты гражданам, кроме публично нормативных обязательств</t>
  </si>
  <si>
    <t>Другие вопросы в области физической культуры и спорта</t>
  </si>
  <si>
    <t>1100</t>
  </si>
  <si>
    <t>Основное мероприятие "Развитие физической культуры "</t>
  </si>
  <si>
    <t>04 0 01 00000</t>
  </si>
  <si>
    <t xml:space="preserve">Мероприятия по организации и проведение физкультурных спортивно-массовых  мероприятий </t>
  </si>
  <si>
    <t>04 0 01 11300</t>
  </si>
  <si>
    <t>расходов бюджета Шапкинского сельского поселения Тосненского района Ленинградской области</t>
  </si>
  <si>
    <t>к решению Совета депутатов Шапкинского сельского поселения Ленинградской области</t>
  </si>
  <si>
    <t>№№ п/п</t>
  </si>
  <si>
    <t>НАЦИОНАЛЬНАЯ ОБОРОНА</t>
  </si>
  <si>
    <t>НАЦИОНАЛЬНАЯ  БЕЗОПАСНОСТЬ И ПРАВООХРАНИЕТЕЛЬНАЯ ДЕЯТЕЛЬНОСТЬ</t>
  </si>
  <si>
    <t>11 0 01 00000</t>
  </si>
  <si>
    <t>Муниципальная программа "Безопасность на территории Шапкиснкого сельского поселения Тосненского района Ленинградской области ".</t>
  </si>
  <si>
    <t>Муниципальная программа "Развитие автомобильных дорог Шапкинского сельского поселения Тосненского района Ленинградской области ".</t>
  </si>
  <si>
    <t>Основное мероприятие "Газификация Шапкинского сельского поселения"</t>
  </si>
  <si>
    <t>Муниципальная программа "Благоустройство и организация мест отдыха и досуга  на территории Шапкинского сельского поселения Тоснеского района Ленинградской области"</t>
  </si>
  <si>
    <t>Основное мероприятие "Благоустройство и организация  отдыха и досуга на территории Шапкинского сельского поселения"</t>
  </si>
  <si>
    <t>Муниципальная программа "Энергосбережение и повышение энеретической эффективности на территории Шапкинского сельского поселения Тосненского района Лениградской области"</t>
  </si>
  <si>
    <t>Приложение №6</t>
  </si>
  <si>
    <t>Муниципальная программа "Развитие части территории Шапкинского сельского поселения Тосненского района  Ленинградской области "</t>
  </si>
  <si>
    <t>Муниципальная программа "Развитие физической культуры, спорта и создание зон отдыха на территории Шапкинского сельского поселения Тосненского района Ленинградской области"</t>
  </si>
  <si>
    <t>1101</t>
  </si>
  <si>
    <t>Уплата налогов, сборов и иных платежей</t>
  </si>
  <si>
    <t>от    27.12.2017  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</si>
</sst>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#,##0.00000"/>
  </numFmts>
  <fonts count="1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2" borderId="0"/>
  </cellStyleXfs>
  <cellXfs count="95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 applyAlignment="1">
      <alignment horizontal="left" vertical="top" indent="3"/>
    </xf>
    <xf numFmtId="0" fontId="1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2" fontId="4" fillId="3" borderId="0" xfId="0" applyNumberFormat="1" applyFont="1" applyFill="1" applyAlignment="1"/>
    <xf numFmtId="0" fontId="7" fillId="3" borderId="0" xfId="0" applyFont="1" applyFill="1" applyAlignment="1">
      <alignment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0" fontId="3" fillId="3" borderId="0" xfId="0" applyFont="1" applyFill="1" applyBorder="1"/>
    <xf numFmtId="0" fontId="3" fillId="3" borderId="0" xfId="0" applyFont="1" applyFill="1"/>
    <xf numFmtId="0" fontId="2" fillId="3" borderId="0" xfId="0" applyFont="1" applyFill="1" applyBorder="1"/>
    <xf numFmtId="0" fontId="2" fillId="3" borderId="0" xfId="0" applyFont="1" applyFill="1"/>
    <xf numFmtId="0" fontId="2" fillId="2" borderId="4" xfId="1" applyFont="1" applyFill="1" applyBorder="1" applyAlignment="1">
      <alignment horizontal="left" vertical="center" wrapText="1"/>
    </xf>
    <xf numFmtId="0" fontId="9" fillId="3" borderId="0" xfId="0" applyFont="1" applyFill="1" applyBorder="1"/>
    <xf numFmtId="0" fontId="9" fillId="3" borderId="0" xfId="0" applyFont="1" applyFill="1"/>
    <xf numFmtId="0" fontId="8" fillId="3" borderId="0" xfId="0" applyFont="1" applyFill="1" applyBorder="1"/>
    <xf numFmtId="0" fontId="8" fillId="3" borderId="0" xfId="0" applyFont="1" applyFill="1"/>
    <xf numFmtId="0" fontId="10" fillId="3" borderId="0" xfId="0" applyFont="1" applyFill="1" applyBorder="1"/>
    <xf numFmtId="0" fontId="10" fillId="3" borderId="0" xfId="0" applyFont="1" applyFill="1"/>
    <xf numFmtId="0" fontId="3" fillId="2" borderId="4" xfId="1" applyFont="1" applyFill="1" applyBorder="1" applyAlignment="1">
      <alignment horizontal="left" vertical="center" wrapText="1"/>
    </xf>
    <xf numFmtId="0" fontId="11" fillId="3" borderId="0" xfId="0" applyFont="1" applyFill="1" applyBorder="1"/>
    <xf numFmtId="0" fontId="11" fillId="3" borderId="0" xfId="0" applyFont="1" applyFill="1"/>
    <xf numFmtId="0" fontId="3" fillId="2" borderId="4" xfId="0" applyFont="1" applyFill="1" applyBorder="1" applyAlignment="1">
      <alignment vertical="center" wrapText="1"/>
    </xf>
    <xf numFmtId="0" fontId="13" fillId="3" borderId="0" xfId="0" applyFont="1" applyFill="1" applyBorder="1"/>
    <xf numFmtId="0" fontId="13" fillId="3" borderId="0" xfId="0" applyFont="1" applyFill="1"/>
    <xf numFmtId="165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3" fillId="2" borderId="4" xfId="1" applyNumberFormat="1" applyFont="1" applyFill="1" applyBorder="1" applyAlignment="1" applyProtection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/>
    <xf numFmtId="166" fontId="13" fillId="3" borderId="1" xfId="0" applyNumberFormat="1" applyFont="1" applyFill="1" applyBorder="1"/>
    <xf numFmtId="166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49" fontId="8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5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showGridLines="0" tabSelected="1" view="pageBreakPreview" zoomScale="60" zoomScaleNormal="85" workbookViewId="0">
      <selection activeCell="I3" sqref="I3:J3"/>
    </sheetView>
  </sheetViews>
  <sheetFormatPr defaultRowHeight="15" x14ac:dyDescent="0.25"/>
  <cols>
    <col min="1" max="1" width="5.7109375" style="51" customWidth="1"/>
    <col min="2" max="2" width="61.42578125" style="2" customWidth="1"/>
    <col min="3" max="5" width="7.42578125" style="1" customWidth="1"/>
    <col min="6" max="6" width="16.42578125" style="1" customWidth="1"/>
    <col min="7" max="7" width="7.42578125" style="1" customWidth="1"/>
    <col min="8" max="10" width="16.42578125" style="1" customWidth="1"/>
  </cols>
  <sheetData>
    <row r="1" spans="1:15" s="5" customFormat="1" ht="15.75" x14ac:dyDescent="0.25">
      <c r="A1" s="44"/>
      <c r="B1" s="3"/>
      <c r="C1" s="4"/>
      <c r="D1" s="4"/>
      <c r="E1" s="4"/>
      <c r="I1" s="15" t="s">
        <v>187</v>
      </c>
      <c r="J1" s="16"/>
      <c r="K1" s="11"/>
      <c r="L1" s="11"/>
    </row>
    <row r="2" spans="1:15" s="5" customFormat="1" ht="51" customHeight="1" x14ac:dyDescent="0.25">
      <c r="A2" s="44"/>
      <c r="B2" s="3"/>
      <c r="C2" s="4"/>
      <c r="D2" s="4"/>
      <c r="E2" s="4"/>
      <c r="I2" s="87" t="s">
        <v>176</v>
      </c>
      <c r="J2" s="87"/>
      <c r="K2" s="11"/>
      <c r="L2" s="11"/>
    </row>
    <row r="3" spans="1:15" s="5" customFormat="1" ht="15.75" x14ac:dyDescent="0.25">
      <c r="A3" s="44"/>
      <c r="B3" s="3"/>
      <c r="C3" s="4"/>
      <c r="D3" s="4"/>
      <c r="E3" s="4"/>
      <c r="I3" s="88" t="s">
        <v>192</v>
      </c>
      <c r="J3" s="88"/>
      <c r="K3" s="11"/>
      <c r="L3" s="11"/>
    </row>
    <row r="4" spans="1:15" s="5" customFormat="1" ht="15.75" x14ac:dyDescent="0.25">
      <c r="A4" s="44"/>
      <c r="B4" s="3"/>
      <c r="C4" s="4"/>
      <c r="D4" s="4"/>
      <c r="E4" s="4"/>
      <c r="I4" s="13"/>
      <c r="J4" s="12"/>
      <c r="K4" s="11"/>
      <c r="L4" s="11"/>
    </row>
    <row r="5" spans="1:15" s="5" customFormat="1" ht="15.75" x14ac:dyDescent="0.25">
      <c r="A5" s="44"/>
      <c r="B5" s="3"/>
      <c r="C5" s="4"/>
      <c r="D5" s="4"/>
      <c r="E5" s="4"/>
      <c r="F5" s="6"/>
      <c r="H5" s="7"/>
      <c r="I5" s="13"/>
      <c r="J5" s="86"/>
      <c r="K5" s="86"/>
      <c r="L5" s="14"/>
    </row>
    <row r="6" spans="1:15" s="5" customFormat="1" ht="15.75" x14ac:dyDescent="0.25">
      <c r="A6" s="44"/>
      <c r="B6" s="90" t="s">
        <v>29</v>
      </c>
      <c r="C6" s="90"/>
      <c r="D6" s="90"/>
      <c r="E6" s="90"/>
      <c r="F6" s="90"/>
      <c r="G6" s="90"/>
      <c r="H6" s="90"/>
      <c r="I6" s="90"/>
      <c r="J6" s="90"/>
    </row>
    <row r="7" spans="1:15" s="5" customFormat="1" ht="15.75" x14ac:dyDescent="0.25">
      <c r="A7" s="44"/>
      <c r="B7" s="90" t="s">
        <v>175</v>
      </c>
      <c r="C7" s="90"/>
      <c r="D7" s="90"/>
      <c r="E7" s="90"/>
      <c r="F7" s="90"/>
      <c r="G7" s="90"/>
      <c r="H7" s="90"/>
      <c r="I7" s="90"/>
      <c r="J7" s="90"/>
    </row>
    <row r="8" spans="1:15" s="5" customFormat="1" ht="15.75" x14ac:dyDescent="0.25">
      <c r="A8" s="44"/>
      <c r="B8" s="90" t="s">
        <v>32</v>
      </c>
      <c r="C8" s="90"/>
      <c r="D8" s="90"/>
      <c r="E8" s="90"/>
      <c r="F8" s="90"/>
      <c r="G8" s="90"/>
      <c r="H8" s="90"/>
      <c r="I8" s="90"/>
      <c r="J8" s="90"/>
    </row>
    <row r="9" spans="1:15" s="5" customFormat="1" ht="15.75" x14ac:dyDescent="0.25">
      <c r="A9" s="44"/>
      <c r="B9" s="3"/>
      <c r="C9" s="4"/>
      <c r="D9" s="4"/>
      <c r="E9" s="4"/>
      <c r="F9" s="4"/>
      <c r="G9" s="4"/>
      <c r="H9" s="8"/>
    </row>
    <row r="10" spans="1:15" s="5" customFormat="1" ht="35.25" customHeight="1" x14ac:dyDescent="0.25">
      <c r="A10" s="85" t="s">
        <v>177</v>
      </c>
      <c r="B10" s="91" t="s">
        <v>0</v>
      </c>
      <c r="C10" s="93" t="s">
        <v>30</v>
      </c>
      <c r="D10" s="93" t="s">
        <v>1</v>
      </c>
      <c r="E10" s="93" t="s">
        <v>2</v>
      </c>
      <c r="F10" s="93" t="s">
        <v>3</v>
      </c>
      <c r="G10" s="93" t="s">
        <v>4</v>
      </c>
      <c r="H10" s="89" t="s">
        <v>31</v>
      </c>
      <c r="I10" s="89"/>
      <c r="J10" s="89"/>
    </row>
    <row r="11" spans="1:15" s="5" customFormat="1" ht="15.75" x14ac:dyDescent="0.25">
      <c r="A11" s="85"/>
      <c r="B11" s="92"/>
      <c r="C11" s="94"/>
      <c r="D11" s="94"/>
      <c r="E11" s="94"/>
      <c r="F11" s="94"/>
      <c r="G11" s="94"/>
      <c r="H11" s="34" t="s">
        <v>33</v>
      </c>
      <c r="I11" s="34" t="s">
        <v>34</v>
      </c>
      <c r="J11" s="34" t="s">
        <v>35</v>
      </c>
    </row>
    <row r="12" spans="1:15" s="10" customFormat="1" ht="15.75" x14ac:dyDescent="0.25">
      <c r="A12" s="49"/>
      <c r="B12" s="35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</row>
    <row r="13" spans="1:15" s="18" customFormat="1" ht="15.75" x14ac:dyDescent="0.25">
      <c r="A13" s="45"/>
      <c r="B13" s="36" t="s">
        <v>36</v>
      </c>
      <c r="C13" s="59"/>
      <c r="D13" s="60"/>
      <c r="E13" s="61"/>
      <c r="F13" s="61"/>
      <c r="G13" s="61"/>
      <c r="H13" s="52">
        <f>H14</f>
        <v>11827.7844</v>
      </c>
      <c r="I13" s="52">
        <f>I14</f>
        <v>11314.480509999999</v>
      </c>
      <c r="J13" s="52">
        <f>J14</f>
        <v>10936.741260000001</v>
      </c>
      <c r="K13" s="17"/>
      <c r="L13" s="17"/>
      <c r="M13" s="17"/>
      <c r="N13" s="17"/>
      <c r="O13" s="17"/>
    </row>
    <row r="14" spans="1:15" s="18" customFormat="1" ht="44.25" customHeight="1" x14ac:dyDescent="0.25">
      <c r="A14" s="45"/>
      <c r="B14" s="37" t="s">
        <v>37</v>
      </c>
      <c r="C14" s="62" t="s">
        <v>38</v>
      </c>
      <c r="D14" s="62" t="s">
        <v>38</v>
      </c>
      <c r="E14" s="63"/>
      <c r="F14" s="63"/>
      <c r="G14" s="63"/>
      <c r="H14" s="53">
        <f>H15+H59+H69+H95+H130+H181+H188+H196</f>
        <v>11827.7844</v>
      </c>
      <c r="I14" s="53">
        <f>I15+I59+I69+I95+I130+I181+I188+I197</f>
        <v>11314.480509999999</v>
      </c>
      <c r="J14" s="53">
        <f>J15+J59+J69+J95+J130+J181+J188+J197</f>
        <v>10936.741260000001</v>
      </c>
      <c r="K14" s="17"/>
      <c r="L14" s="17"/>
      <c r="M14" s="17"/>
      <c r="N14" s="17"/>
      <c r="O14" s="17"/>
    </row>
    <row r="15" spans="1:15" s="20" customFormat="1" ht="21" customHeight="1" x14ac:dyDescent="0.25">
      <c r="A15" s="45">
        <v>1</v>
      </c>
      <c r="B15" s="38" t="s">
        <v>5</v>
      </c>
      <c r="C15" s="62" t="s">
        <v>38</v>
      </c>
      <c r="D15" s="64" t="s">
        <v>39</v>
      </c>
      <c r="E15" s="64"/>
      <c r="F15" s="64"/>
      <c r="G15" s="64"/>
      <c r="H15" s="52">
        <f>H16+H36+H43+H50</f>
        <v>5561.4914000000008</v>
      </c>
      <c r="I15" s="52">
        <f>I16+I36+I43+I50</f>
        <v>5097.6900000000005</v>
      </c>
      <c r="J15" s="52">
        <f>J16+J36+J43+J50</f>
        <v>5097.6900000000005</v>
      </c>
      <c r="K15" s="19"/>
      <c r="L15" s="19"/>
      <c r="M15" s="19"/>
      <c r="N15" s="19"/>
      <c r="O15" s="19"/>
    </row>
    <row r="16" spans="1:15" s="20" customFormat="1" ht="69.75" customHeight="1" x14ac:dyDescent="0.25">
      <c r="A16" s="45"/>
      <c r="B16" s="38" t="s">
        <v>23</v>
      </c>
      <c r="C16" s="62" t="s">
        <v>38</v>
      </c>
      <c r="D16" s="62" t="s">
        <v>39</v>
      </c>
      <c r="E16" s="62" t="s">
        <v>40</v>
      </c>
      <c r="F16" s="62"/>
      <c r="G16" s="64"/>
      <c r="H16" s="52">
        <f>H18+H31</f>
        <v>5359.4324000000006</v>
      </c>
      <c r="I16" s="52">
        <f>I18+I31</f>
        <v>5007.6900000000005</v>
      </c>
      <c r="J16" s="52">
        <f>J18+J31</f>
        <v>5007.6900000000005</v>
      </c>
      <c r="K16" s="19"/>
      <c r="L16" s="19"/>
      <c r="M16" s="19"/>
      <c r="N16" s="19"/>
      <c r="O16" s="19"/>
    </row>
    <row r="17" spans="1:15" s="18" customFormat="1" ht="73.5" customHeight="1" x14ac:dyDescent="0.25">
      <c r="A17" s="45"/>
      <c r="B17" s="38" t="s">
        <v>41</v>
      </c>
      <c r="C17" s="62" t="s">
        <v>38</v>
      </c>
      <c r="D17" s="62" t="s">
        <v>39</v>
      </c>
      <c r="E17" s="62" t="s">
        <v>40</v>
      </c>
      <c r="F17" s="64" t="s">
        <v>42</v>
      </c>
      <c r="G17" s="45"/>
      <c r="H17" s="52">
        <f>H18+H31</f>
        <v>5359.4324000000006</v>
      </c>
      <c r="I17" s="52">
        <f>I18+I31</f>
        <v>5007.6900000000005</v>
      </c>
      <c r="J17" s="52">
        <f>J18+J31</f>
        <v>5007.6900000000005</v>
      </c>
      <c r="K17" s="17"/>
      <c r="L17" s="17"/>
      <c r="M17" s="17"/>
      <c r="N17" s="17"/>
      <c r="O17" s="17"/>
    </row>
    <row r="18" spans="1:15" s="18" customFormat="1" ht="77.25" customHeight="1" x14ac:dyDescent="0.25">
      <c r="A18" s="45"/>
      <c r="B18" s="38" t="s">
        <v>43</v>
      </c>
      <c r="C18" s="62" t="s">
        <v>38</v>
      </c>
      <c r="D18" s="62" t="s">
        <v>39</v>
      </c>
      <c r="E18" s="62" t="s">
        <v>40</v>
      </c>
      <c r="F18" s="64" t="s">
        <v>44</v>
      </c>
      <c r="G18" s="45"/>
      <c r="H18" s="52">
        <f>H19</f>
        <v>4396.9940000000006</v>
      </c>
      <c r="I18" s="52">
        <f>I19</f>
        <v>4046.6840000000002</v>
      </c>
      <c r="J18" s="52">
        <f>J19</f>
        <v>4046.6840000000002</v>
      </c>
      <c r="K18" s="17"/>
      <c r="L18" s="17"/>
      <c r="M18" s="17"/>
      <c r="N18" s="17"/>
      <c r="O18" s="17"/>
    </row>
    <row r="19" spans="1:15" s="18" customFormat="1" ht="21.75" customHeight="1" x14ac:dyDescent="0.25">
      <c r="A19" s="45"/>
      <c r="B19" s="21" t="s">
        <v>7</v>
      </c>
      <c r="C19" s="62" t="s">
        <v>38</v>
      </c>
      <c r="D19" s="62" t="s">
        <v>39</v>
      </c>
      <c r="E19" s="64" t="s">
        <v>40</v>
      </c>
      <c r="F19" s="64" t="s">
        <v>45</v>
      </c>
      <c r="G19" s="45"/>
      <c r="H19" s="52">
        <f>H20+H25+H28</f>
        <v>4396.9940000000006</v>
      </c>
      <c r="I19" s="52">
        <f>I20+I25+I28</f>
        <v>4046.6840000000002</v>
      </c>
      <c r="J19" s="52">
        <f>J20+J25+J28</f>
        <v>4046.6840000000002</v>
      </c>
      <c r="K19" s="17"/>
      <c r="L19" s="17"/>
      <c r="M19" s="17"/>
      <c r="N19" s="17"/>
      <c r="O19" s="17"/>
    </row>
    <row r="20" spans="1:15" s="23" customFormat="1" ht="27.75" customHeight="1" x14ac:dyDescent="0.25">
      <c r="A20" s="46"/>
      <c r="B20" s="31" t="s">
        <v>46</v>
      </c>
      <c r="C20" s="63" t="s">
        <v>38</v>
      </c>
      <c r="D20" s="63" t="s">
        <v>39</v>
      </c>
      <c r="E20" s="63" t="s">
        <v>40</v>
      </c>
      <c r="F20" s="63" t="s">
        <v>47</v>
      </c>
      <c r="G20" s="65"/>
      <c r="H20" s="54">
        <f>H21+H23</f>
        <v>4182.68408</v>
      </c>
      <c r="I20" s="54">
        <f>I21+I23</f>
        <v>4046.6840000000002</v>
      </c>
      <c r="J20" s="54">
        <f>J21+J23</f>
        <v>4046.6840000000002</v>
      </c>
      <c r="K20" s="22"/>
      <c r="L20" s="22"/>
      <c r="M20" s="22"/>
      <c r="N20" s="22"/>
      <c r="O20" s="22"/>
    </row>
    <row r="21" spans="1:15" s="23" customFormat="1" ht="72" customHeight="1" x14ac:dyDescent="0.25">
      <c r="A21" s="46"/>
      <c r="B21" s="28" t="s">
        <v>14</v>
      </c>
      <c r="C21" s="63" t="s">
        <v>38</v>
      </c>
      <c r="D21" s="63" t="s">
        <v>39</v>
      </c>
      <c r="E21" s="63" t="s">
        <v>40</v>
      </c>
      <c r="F21" s="63" t="s">
        <v>47</v>
      </c>
      <c r="G21" s="65">
        <v>100</v>
      </c>
      <c r="H21" s="54">
        <f>H22</f>
        <v>3403.1936400000004</v>
      </c>
      <c r="I21" s="54">
        <f>I22</f>
        <v>3403.1936400000004</v>
      </c>
      <c r="J21" s="54">
        <f>J22</f>
        <v>3403.1936400000004</v>
      </c>
      <c r="K21" s="22"/>
      <c r="L21" s="22"/>
      <c r="M21" s="22"/>
      <c r="N21" s="22"/>
      <c r="O21" s="22"/>
    </row>
    <row r="22" spans="1:15" s="18" customFormat="1" ht="41.25" customHeight="1" x14ac:dyDescent="0.25">
      <c r="A22" s="45"/>
      <c r="B22" s="31" t="s">
        <v>48</v>
      </c>
      <c r="C22" s="63" t="s">
        <v>38</v>
      </c>
      <c r="D22" s="63" t="s">
        <v>39</v>
      </c>
      <c r="E22" s="63" t="s">
        <v>40</v>
      </c>
      <c r="F22" s="63" t="s">
        <v>47</v>
      </c>
      <c r="G22" s="65">
        <v>120</v>
      </c>
      <c r="H22" s="54">
        <f>4362.4812-959.28756</f>
        <v>3403.1936400000004</v>
      </c>
      <c r="I22" s="54">
        <f t="shared" ref="I22:J22" si="0">4362.4812-959.28756</f>
        <v>3403.1936400000004</v>
      </c>
      <c r="J22" s="54">
        <f t="shared" si="0"/>
        <v>3403.1936400000004</v>
      </c>
      <c r="K22" s="17"/>
      <c r="L22" s="17"/>
      <c r="M22" s="17"/>
      <c r="N22" s="17"/>
      <c r="O22" s="17"/>
    </row>
    <row r="23" spans="1:15" s="18" customFormat="1" ht="36.75" customHeight="1" x14ac:dyDescent="0.25">
      <c r="A23" s="45"/>
      <c r="B23" s="28" t="s">
        <v>49</v>
      </c>
      <c r="C23" s="63" t="s">
        <v>38</v>
      </c>
      <c r="D23" s="63" t="s">
        <v>39</v>
      </c>
      <c r="E23" s="63" t="s">
        <v>40</v>
      </c>
      <c r="F23" s="63" t="s">
        <v>47</v>
      </c>
      <c r="G23" s="65">
        <v>200</v>
      </c>
      <c r="H23" s="54">
        <f>H24</f>
        <v>779.49043999999992</v>
      </c>
      <c r="I23" s="54">
        <f>I24</f>
        <v>643.49036000000001</v>
      </c>
      <c r="J23" s="54">
        <f>J24</f>
        <v>643.49036000000001</v>
      </c>
      <c r="K23" s="17"/>
      <c r="L23" s="17"/>
      <c r="M23" s="17"/>
      <c r="N23" s="17"/>
      <c r="O23" s="17"/>
    </row>
    <row r="24" spans="1:15" s="18" customFormat="1" ht="41.25" customHeight="1" x14ac:dyDescent="0.25">
      <c r="A24" s="45"/>
      <c r="B24" s="31" t="s">
        <v>50</v>
      </c>
      <c r="C24" s="63" t="s">
        <v>38</v>
      </c>
      <c r="D24" s="63" t="s">
        <v>39</v>
      </c>
      <c r="E24" s="63" t="s">
        <v>40</v>
      </c>
      <c r="F24" s="63" t="s">
        <v>47</v>
      </c>
      <c r="G24" s="65">
        <v>240</v>
      </c>
      <c r="H24" s="54">
        <f>727.3639+52.12654</f>
        <v>779.49043999999992</v>
      </c>
      <c r="I24" s="54">
        <f>591.3638+52.12656</f>
        <v>643.49036000000001</v>
      </c>
      <c r="J24" s="54">
        <f>591.3638+52.12656</f>
        <v>643.49036000000001</v>
      </c>
      <c r="K24" s="17"/>
      <c r="L24" s="17"/>
      <c r="M24" s="17"/>
      <c r="N24" s="17"/>
      <c r="O24" s="17"/>
    </row>
    <row r="25" spans="1:15" s="18" customFormat="1" ht="63" customHeight="1" x14ac:dyDescent="0.25">
      <c r="A25" s="45"/>
      <c r="B25" s="38" t="s">
        <v>51</v>
      </c>
      <c r="C25" s="62" t="s">
        <v>38</v>
      </c>
      <c r="D25" s="62" t="s">
        <v>39</v>
      </c>
      <c r="E25" s="64" t="s">
        <v>40</v>
      </c>
      <c r="F25" s="64" t="s">
        <v>52</v>
      </c>
      <c r="G25" s="45"/>
      <c r="H25" s="53">
        <f>H27</f>
        <v>23.20992</v>
      </c>
      <c r="I25" s="53">
        <f>I27</f>
        <v>0</v>
      </c>
      <c r="J25" s="53">
        <f>J27</f>
        <v>0</v>
      </c>
      <c r="K25" s="17"/>
      <c r="L25" s="17"/>
      <c r="M25" s="17"/>
      <c r="N25" s="17"/>
      <c r="O25" s="17"/>
    </row>
    <row r="26" spans="1:15" s="18" customFormat="1" ht="23.25" customHeight="1" x14ac:dyDescent="0.25">
      <c r="A26" s="45"/>
      <c r="B26" s="28" t="s">
        <v>11</v>
      </c>
      <c r="C26" s="63" t="s">
        <v>38</v>
      </c>
      <c r="D26" s="63" t="s">
        <v>39</v>
      </c>
      <c r="E26" s="66" t="s">
        <v>40</v>
      </c>
      <c r="F26" s="66" t="s">
        <v>52</v>
      </c>
      <c r="G26" s="67">
        <v>500</v>
      </c>
      <c r="H26" s="53">
        <f>H27</f>
        <v>23.20992</v>
      </c>
      <c r="I26" s="53"/>
      <c r="J26" s="53"/>
      <c r="K26" s="17"/>
      <c r="L26" s="17"/>
      <c r="M26" s="17"/>
      <c r="N26" s="17"/>
      <c r="O26" s="17"/>
    </row>
    <row r="27" spans="1:15" s="18" customFormat="1" ht="27" customHeight="1" x14ac:dyDescent="0.25">
      <c r="A27" s="45"/>
      <c r="B27" s="31" t="s">
        <v>53</v>
      </c>
      <c r="C27" s="63" t="s">
        <v>38</v>
      </c>
      <c r="D27" s="63" t="s">
        <v>39</v>
      </c>
      <c r="E27" s="66" t="s">
        <v>40</v>
      </c>
      <c r="F27" s="66" t="s">
        <v>52</v>
      </c>
      <c r="G27" s="67">
        <v>540</v>
      </c>
      <c r="H27" s="54">
        <v>23.20992</v>
      </c>
      <c r="I27" s="54">
        <v>0</v>
      </c>
      <c r="J27" s="54">
        <v>0</v>
      </c>
      <c r="K27" s="17"/>
      <c r="L27" s="17"/>
      <c r="M27" s="17"/>
      <c r="N27" s="17"/>
      <c r="O27" s="17"/>
    </row>
    <row r="28" spans="1:15" s="18" customFormat="1" ht="57.75" customHeight="1" x14ac:dyDescent="0.25">
      <c r="A28" s="45"/>
      <c r="B28" s="38" t="s">
        <v>54</v>
      </c>
      <c r="C28" s="62" t="s">
        <v>38</v>
      </c>
      <c r="D28" s="62" t="s">
        <v>39</v>
      </c>
      <c r="E28" s="62" t="s">
        <v>40</v>
      </c>
      <c r="F28" s="62" t="s">
        <v>55</v>
      </c>
      <c r="G28" s="62"/>
      <c r="H28" s="53">
        <f>H30</f>
        <v>191.1</v>
      </c>
      <c r="I28" s="53">
        <f>I30</f>
        <v>0</v>
      </c>
      <c r="J28" s="53">
        <f>J30</f>
        <v>0</v>
      </c>
      <c r="K28" s="17"/>
      <c r="L28" s="17"/>
      <c r="M28" s="17"/>
      <c r="N28" s="17"/>
      <c r="O28" s="17"/>
    </row>
    <row r="29" spans="1:15" s="18" customFormat="1" ht="23.25" customHeight="1" x14ac:dyDescent="0.25">
      <c r="A29" s="45"/>
      <c r="B29" s="28" t="s">
        <v>11</v>
      </c>
      <c r="C29" s="63" t="s">
        <v>38</v>
      </c>
      <c r="D29" s="63" t="s">
        <v>39</v>
      </c>
      <c r="E29" s="63" t="s">
        <v>40</v>
      </c>
      <c r="F29" s="63" t="s">
        <v>55</v>
      </c>
      <c r="G29" s="63" t="s">
        <v>12</v>
      </c>
      <c r="H29" s="53">
        <f>H30</f>
        <v>191.1</v>
      </c>
      <c r="I29" s="53">
        <f>I30</f>
        <v>0</v>
      </c>
      <c r="J29" s="53">
        <f>J30</f>
        <v>0</v>
      </c>
      <c r="K29" s="17"/>
      <c r="L29" s="17"/>
      <c r="M29" s="17"/>
      <c r="N29" s="17"/>
      <c r="O29" s="17"/>
    </row>
    <row r="30" spans="1:15" s="25" customFormat="1" ht="24" customHeight="1" x14ac:dyDescent="0.25">
      <c r="A30" s="47"/>
      <c r="B30" s="31" t="s">
        <v>56</v>
      </c>
      <c r="C30" s="63" t="s">
        <v>38</v>
      </c>
      <c r="D30" s="63" t="s">
        <v>39</v>
      </c>
      <c r="E30" s="63" t="s">
        <v>40</v>
      </c>
      <c r="F30" s="63" t="s">
        <v>55</v>
      </c>
      <c r="G30" s="63" t="s">
        <v>57</v>
      </c>
      <c r="H30" s="54">
        <v>191.1</v>
      </c>
      <c r="I30" s="54">
        <v>0</v>
      </c>
      <c r="J30" s="54">
        <v>0</v>
      </c>
      <c r="K30" s="24"/>
      <c r="L30" s="24"/>
      <c r="M30" s="24"/>
      <c r="N30" s="24"/>
      <c r="O30" s="24"/>
    </row>
    <row r="31" spans="1:15" s="20" customFormat="1" ht="93" customHeight="1" x14ac:dyDescent="0.25">
      <c r="A31" s="45"/>
      <c r="B31" s="38" t="s">
        <v>58</v>
      </c>
      <c r="C31" s="62" t="s">
        <v>38</v>
      </c>
      <c r="D31" s="62" t="s">
        <v>39</v>
      </c>
      <c r="E31" s="62" t="s">
        <v>40</v>
      </c>
      <c r="F31" s="62" t="s">
        <v>59</v>
      </c>
      <c r="G31" s="68"/>
      <c r="H31" s="53">
        <f t="shared" ref="H31:J32" si="1">H32</f>
        <v>962.43839999999989</v>
      </c>
      <c r="I31" s="53">
        <f t="shared" si="1"/>
        <v>961.00599999999997</v>
      </c>
      <c r="J31" s="53">
        <f t="shared" si="1"/>
        <v>961.00599999999997</v>
      </c>
      <c r="K31" s="19"/>
      <c r="L31" s="19"/>
      <c r="M31" s="19"/>
      <c r="N31" s="19"/>
      <c r="O31" s="19"/>
    </row>
    <row r="32" spans="1:15" s="27" customFormat="1" ht="24" customHeight="1" x14ac:dyDescent="0.25">
      <c r="A32" s="48"/>
      <c r="B32" s="38" t="s">
        <v>7</v>
      </c>
      <c r="C32" s="62" t="s">
        <v>38</v>
      </c>
      <c r="D32" s="62" t="s">
        <v>39</v>
      </c>
      <c r="E32" s="62" t="s">
        <v>40</v>
      </c>
      <c r="F32" s="62" t="s">
        <v>60</v>
      </c>
      <c r="G32" s="68"/>
      <c r="H32" s="53">
        <f t="shared" si="1"/>
        <v>962.43839999999989</v>
      </c>
      <c r="I32" s="53">
        <f t="shared" si="1"/>
        <v>961.00599999999997</v>
      </c>
      <c r="J32" s="53">
        <f t="shared" si="1"/>
        <v>961.00599999999997</v>
      </c>
      <c r="K32" s="26"/>
      <c r="L32" s="26"/>
      <c r="M32" s="26"/>
      <c r="N32" s="26"/>
      <c r="O32" s="26"/>
    </row>
    <row r="33" spans="1:15" s="18" customFormat="1" ht="63" customHeight="1" x14ac:dyDescent="0.25">
      <c r="A33" s="45"/>
      <c r="B33" s="31" t="s">
        <v>61</v>
      </c>
      <c r="C33" s="63" t="s">
        <v>38</v>
      </c>
      <c r="D33" s="63" t="s">
        <v>39</v>
      </c>
      <c r="E33" s="63" t="s">
        <v>40</v>
      </c>
      <c r="F33" s="63" t="s">
        <v>62</v>
      </c>
      <c r="G33" s="63"/>
      <c r="H33" s="54">
        <f>H35</f>
        <v>962.43839999999989</v>
      </c>
      <c r="I33" s="54">
        <f>I35</f>
        <v>961.00599999999997</v>
      </c>
      <c r="J33" s="54">
        <f>J35</f>
        <v>961.00599999999997</v>
      </c>
      <c r="K33" s="17"/>
      <c r="L33" s="17"/>
      <c r="M33" s="17"/>
      <c r="N33" s="17"/>
      <c r="O33" s="17"/>
    </row>
    <row r="34" spans="1:15" s="18" customFormat="1" ht="73.5" customHeight="1" x14ac:dyDescent="0.25">
      <c r="A34" s="45"/>
      <c r="B34" s="28" t="s">
        <v>14</v>
      </c>
      <c r="C34" s="63" t="s">
        <v>38</v>
      </c>
      <c r="D34" s="63" t="s">
        <v>39</v>
      </c>
      <c r="E34" s="63" t="s">
        <v>40</v>
      </c>
      <c r="F34" s="63" t="s">
        <v>62</v>
      </c>
      <c r="G34" s="63" t="s">
        <v>15</v>
      </c>
      <c r="H34" s="54">
        <f>H35</f>
        <v>962.43839999999989</v>
      </c>
      <c r="I34" s="54">
        <f>I35</f>
        <v>961.00599999999997</v>
      </c>
      <c r="J34" s="54">
        <f>J35</f>
        <v>961.00599999999997</v>
      </c>
      <c r="K34" s="17"/>
      <c r="L34" s="17"/>
      <c r="M34" s="17"/>
      <c r="N34" s="17"/>
      <c r="O34" s="17"/>
    </row>
    <row r="35" spans="1:15" s="18" customFormat="1" ht="39.75" customHeight="1" x14ac:dyDescent="0.25">
      <c r="A35" s="45"/>
      <c r="B35" s="31" t="s">
        <v>48</v>
      </c>
      <c r="C35" s="63" t="s">
        <v>38</v>
      </c>
      <c r="D35" s="63" t="s">
        <v>39</v>
      </c>
      <c r="E35" s="63" t="s">
        <v>40</v>
      </c>
      <c r="F35" s="63" t="s">
        <v>62</v>
      </c>
      <c r="G35" s="63" t="s">
        <v>63</v>
      </c>
      <c r="H35" s="54">
        <f>955.2774+7.161</f>
        <v>962.43839999999989</v>
      </c>
      <c r="I35" s="54">
        <f>953.845+7.161</f>
        <v>961.00599999999997</v>
      </c>
      <c r="J35" s="54">
        <f>953.845+7.161</f>
        <v>961.00599999999997</v>
      </c>
      <c r="K35" s="17"/>
      <c r="L35" s="17"/>
      <c r="M35" s="17"/>
      <c r="N35" s="17"/>
      <c r="O35" s="17"/>
    </row>
    <row r="36" spans="1:15" s="18" customFormat="1" ht="66" customHeight="1" x14ac:dyDescent="0.25">
      <c r="A36" s="45"/>
      <c r="B36" s="38" t="s">
        <v>22</v>
      </c>
      <c r="C36" s="62" t="s">
        <v>38</v>
      </c>
      <c r="D36" s="62" t="s">
        <v>39</v>
      </c>
      <c r="E36" s="64" t="s">
        <v>64</v>
      </c>
      <c r="F36" s="66"/>
      <c r="G36" s="67"/>
      <c r="H36" s="53">
        <f>H37</f>
        <v>120.059</v>
      </c>
      <c r="I36" s="53">
        <f t="shared" ref="I36:J39" si="2">I37</f>
        <v>0</v>
      </c>
      <c r="J36" s="53">
        <f t="shared" si="2"/>
        <v>0</v>
      </c>
      <c r="K36" s="17"/>
      <c r="L36" s="17"/>
      <c r="M36" s="17"/>
      <c r="N36" s="17"/>
      <c r="O36" s="17"/>
    </row>
    <row r="37" spans="1:15" s="20" customFormat="1" ht="71.25" customHeight="1" x14ac:dyDescent="0.25">
      <c r="A37" s="45"/>
      <c r="B37" s="38" t="s">
        <v>65</v>
      </c>
      <c r="C37" s="62" t="s">
        <v>38</v>
      </c>
      <c r="D37" s="62" t="s">
        <v>39</v>
      </c>
      <c r="E37" s="64" t="s">
        <v>64</v>
      </c>
      <c r="F37" s="64" t="s">
        <v>42</v>
      </c>
      <c r="G37" s="45"/>
      <c r="H37" s="53">
        <f>H38</f>
        <v>120.059</v>
      </c>
      <c r="I37" s="53">
        <f t="shared" si="2"/>
        <v>0</v>
      </c>
      <c r="J37" s="53">
        <f t="shared" si="2"/>
        <v>0</v>
      </c>
      <c r="K37" s="19"/>
      <c r="L37" s="19"/>
      <c r="M37" s="19"/>
      <c r="N37" s="19"/>
      <c r="O37" s="19"/>
    </row>
    <row r="38" spans="1:15" s="20" customFormat="1" ht="53.25" customHeight="1" x14ac:dyDescent="0.25">
      <c r="A38" s="45"/>
      <c r="B38" s="38" t="s">
        <v>43</v>
      </c>
      <c r="C38" s="62" t="s">
        <v>38</v>
      </c>
      <c r="D38" s="63" t="s">
        <v>39</v>
      </c>
      <c r="E38" s="66" t="s">
        <v>64</v>
      </c>
      <c r="F38" s="66" t="s">
        <v>44</v>
      </c>
      <c r="G38" s="67"/>
      <c r="H38" s="54">
        <f>H39</f>
        <v>120.059</v>
      </c>
      <c r="I38" s="54">
        <f t="shared" si="2"/>
        <v>0</v>
      </c>
      <c r="J38" s="54">
        <f t="shared" si="2"/>
        <v>0</v>
      </c>
      <c r="K38" s="19"/>
      <c r="L38" s="19"/>
      <c r="M38" s="19"/>
      <c r="N38" s="19"/>
      <c r="O38" s="19"/>
    </row>
    <row r="39" spans="1:15" s="19" customFormat="1" ht="23.25" customHeight="1" x14ac:dyDescent="0.25">
      <c r="A39" s="45"/>
      <c r="B39" s="28" t="s">
        <v>7</v>
      </c>
      <c r="C39" s="63" t="s">
        <v>38</v>
      </c>
      <c r="D39" s="63" t="s">
        <v>39</v>
      </c>
      <c r="E39" s="66" t="s">
        <v>64</v>
      </c>
      <c r="F39" s="66" t="s">
        <v>45</v>
      </c>
      <c r="G39" s="67"/>
      <c r="H39" s="54">
        <f>H40</f>
        <v>120.059</v>
      </c>
      <c r="I39" s="54">
        <f t="shared" si="2"/>
        <v>0</v>
      </c>
      <c r="J39" s="54">
        <f t="shared" si="2"/>
        <v>0</v>
      </c>
    </row>
    <row r="40" spans="1:15" s="19" customFormat="1" ht="59.25" customHeight="1" x14ac:dyDescent="0.25">
      <c r="A40" s="45"/>
      <c r="B40" s="39" t="s">
        <v>66</v>
      </c>
      <c r="C40" s="63" t="s">
        <v>38</v>
      </c>
      <c r="D40" s="63" t="s">
        <v>39</v>
      </c>
      <c r="E40" s="66" t="s">
        <v>64</v>
      </c>
      <c r="F40" s="66" t="s">
        <v>67</v>
      </c>
      <c r="G40" s="67"/>
      <c r="H40" s="54">
        <f>H42</f>
        <v>120.059</v>
      </c>
      <c r="I40" s="54">
        <f>I42</f>
        <v>0</v>
      </c>
      <c r="J40" s="54">
        <f>J42</f>
        <v>0</v>
      </c>
    </row>
    <row r="41" spans="1:15" s="19" customFormat="1" ht="36" customHeight="1" x14ac:dyDescent="0.25">
      <c r="A41" s="45"/>
      <c r="B41" s="28" t="s">
        <v>11</v>
      </c>
      <c r="C41" s="63" t="s">
        <v>38</v>
      </c>
      <c r="D41" s="63" t="s">
        <v>39</v>
      </c>
      <c r="E41" s="66" t="s">
        <v>64</v>
      </c>
      <c r="F41" s="66" t="s">
        <v>67</v>
      </c>
      <c r="G41" s="67">
        <v>500</v>
      </c>
      <c r="H41" s="54">
        <f>H42</f>
        <v>120.059</v>
      </c>
      <c r="I41" s="54">
        <f>I42</f>
        <v>0</v>
      </c>
      <c r="J41" s="54">
        <f>J42</f>
        <v>0</v>
      </c>
    </row>
    <row r="42" spans="1:15" s="19" customFormat="1" ht="24.75" customHeight="1" x14ac:dyDescent="0.25">
      <c r="A42" s="45"/>
      <c r="B42" s="39" t="s">
        <v>56</v>
      </c>
      <c r="C42" s="63" t="s">
        <v>38</v>
      </c>
      <c r="D42" s="63" t="s">
        <v>39</v>
      </c>
      <c r="E42" s="66" t="s">
        <v>64</v>
      </c>
      <c r="F42" s="66" t="s">
        <v>67</v>
      </c>
      <c r="G42" s="67">
        <v>540</v>
      </c>
      <c r="H42" s="54">
        <v>120.059</v>
      </c>
      <c r="I42" s="54">
        <v>0</v>
      </c>
      <c r="J42" s="54">
        <v>0</v>
      </c>
    </row>
    <row r="43" spans="1:15" s="17" customFormat="1" ht="21.75" customHeight="1" x14ac:dyDescent="0.25">
      <c r="A43" s="45"/>
      <c r="B43" s="38" t="s">
        <v>28</v>
      </c>
      <c r="C43" s="62" t="s">
        <v>38</v>
      </c>
      <c r="D43" s="62" t="s">
        <v>39</v>
      </c>
      <c r="E43" s="64" t="s">
        <v>68</v>
      </c>
      <c r="F43" s="66"/>
      <c r="G43" s="67"/>
      <c r="H43" s="53">
        <f>H45</f>
        <v>50</v>
      </c>
      <c r="I43" s="53">
        <f>I45</f>
        <v>50</v>
      </c>
      <c r="J43" s="53">
        <f>J45</f>
        <v>50</v>
      </c>
    </row>
    <row r="44" spans="1:15" s="17" customFormat="1" ht="51.75" customHeight="1" x14ac:dyDescent="0.25">
      <c r="A44" s="45"/>
      <c r="B44" s="38" t="s">
        <v>69</v>
      </c>
      <c r="C44" s="62" t="s">
        <v>38</v>
      </c>
      <c r="D44" s="62" t="s">
        <v>39</v>
      </c>
      <c r="E44" s="64" t="s">
        <v>68</v>
      </c>
      <c r="F44" s="69" t="s">
        <v>70</v>
      </c>
      <c r="G44" s="45"/>
      <c r="H44" s="53">
        <f>H45</f>
        <v>50</v>
      </c>
      <c r="I44" s="53">
        <f t="shared" ref="I44:J46" si="3">I45</f>
        <v>50</v>
      </c>
      <c r="J44" s="53">
        <f t="shared" si="3"/>
        <v>50</v>
      </c>
    </row>
    <row r="45" spans="1:15" s="17" customFormat="1" ht="27.75" customHeight="1" x14ac:dyDescent="0.25">
      <c r="A45" s="45"/>
      <c r="B45" s="28" t="s">
        <v>71</v>
      </c>
      <c r="C45" s="63" t="s">
        <v>38</v>
      </c>
      <c r="D45" s="63" t="s">
        <v>39</v>
      </c>
      <c r="E45" s="66" t="s">
        <v>68</v>
      </c>
      <c r="F45" s="70" t="s">
        <v>72</v>
      </c>
      <c r="G45" s="67"/>
      <c r="H45" s="54">
        <f>H46</f>
        <v>50</v>
      </c>
      <c r="I45" s="54">
        <f t="shared" si="3"/>
        <v>50</v>
      </c>
      <c r="J45" s="54">
        <f t="shared" si="3"/>
        <v>50</v>
      </c>
    </row>
    <row r="46" spans="1:15" s="17" customFormat="1" ht="25.5" customHeight="1" x14ac:dyDescent="0.25">
      <c r="A46" s="45"/>
      <c r="B46" s="28" t="s">
        <v>71</v>
      </c>
      <c r="C46" s="63" t="s">
        <v>38</v>
      </c>
      <c r="D46" s="63" t="s">
        <v>39</v>
      </c>
      <c r="E46" s="66" t="s">
        <v>68</v>
      </c>
      <c r="F46" s="70" t="s">
        <v>73</v>
      </c>
      <c r="G46" s="67"/>
      <c r="H46" s="54">
        <f>H47</f>
        <v>50</v>
      </c>
      <c r="I46" s="54">
        <f t="shared" si="3"/>
        <v>50</v>
      </c>
      <c r="J46" s="54">
        <f t="shared" si="3"/>
        <v>50</v>
      </c>
    </row>
    <row r="47" spans="1:15" s="17" customFormat="1" ht="55.5" customHeight="1" x14ac:dyDescent="0.25">
      <c r="A47" s="45"/>
      <c r="B47" s="28" t="s">
        <v>74</v>
      </c>
      <c r="C47" s="63" t="s">
        <v>38</v>
      </c>
      <c r="D47" s="63" t="s">
        <v>39</v>
      </c>
      <c r="E47" s="66" t="s">
        <v>68</v>
      </c>
      <c r="F47" s="70" t="s">
        <v>75</v>
      </c>
      <c r="G47" s="67"/>
      <c r="H47" s="54">
        <f>H49</f>
        <v>50</v>
      </c>
      <c r="I47" s="54">
        <f>I49</f>
        <v>50</v>
      </c>
      <c r="J47" s="54">
        <f>J49</f>
        <v>50</v>
      </c>
    </row>
    <row r="48" spans="1:15" s="17" customFormat="1" ht="24" customHeight="1" x14ac:dyDescent="0.25">
      <c r="A48" s="45"/>
      <c r="B48" s="28" t="s">
        <v>8</v>
      </c>
      <c r="C48" s="63" t="s">
        <v>38</v>
      </c>
      <c r="D48" s="63" t="s">
        <v>39</v>
      </c>
      <c r="E48" s="66" t="s">
        <v>68</v>
      </c>
      <c r="F48" s="70" t="s">
        <v>75</v>
      </c>
      <c r="G48" s="67">
        <v>800</v>
      </c>
      <c r="H48" s="54">
        <f>H49</f>
        <v>50</v>
      </c>
      <c r="I48" s="54">
        <f>I49</f>
        <v>50</v>
      </c>
      <c r="J48" s="54">
        <f>J49</f>
        <v>50</v>
      </c>
    </row>
    <row r="49" spans="1:15" s="17" customFormat="1" ht="21.75" customHeight="1" x14ac:dyDescent="0.25">
      <c r="A49" s="45"/>
      <c r="B49" s="28" t="s">
        <v>76</v>
      </c>
      <c r="C49" s="63" t="s">
        <v>38</v>
      </c>
      <c r="D49" s="63" t="s">
        <v>39</v>
      </c>
      <c r="E49" s="66" t="s">
        <v>68</v>
      </c>
      <c r="F49" s="70" t="s">
        <v>75</v>
      </c>
      <c r="G49" s="67">
        <v>870</v>
      </c>
      <c r="H49" s="54">
        <v>50</v>
      </c>
      <c r="I49" s="54">
        <v>50</v>
      </c>
      <c r="J49" s="54">
        <v>50</v>
      </c>
    </row>
    <row r="50" spans="1:15" s="30" customFormat="1" ht="30.75" customHeight="1" x14ac:dyDescent="0.25">
      <c r="A50" s="47"/>
      <c r="B50" s="38" t="s">
        <v>6</v>
      </c>
      <c r="C50" s="62" t="s">
        <v>38</v>
      </c>
      <c r="D50" s="62" t="s">
        <v>39</v>
      </c>
      <c r="E50" s="64" t="s">
        <v>77</v>
      </c>
      <c r="F50" s="66"/>
      <c r="G50" s="67"/>
      <c r="H50" s="53">
        <f>H51</f>
        <v>32</v>
      </c>
      <c r="I50" s="53">
        <f t="shared" ref="I50:J53" si="4">I51</f>
        <v>40</v>
      </c>
      <c r="J50" s="53">
        <f t="shared" si="4"/>
        <v>40</v>
      </c>
      <c r="K50" s="29"/>
      <c r="L50" s="29"/>
      <c r="M50" s="29"/>
      <c r="N50" s="29"/>
      <c r="O50" s="29"/>
    </row>
    <row r="51" spans="1:15" s="20" customFormat="1" ht="38.25" customHeight="1" x14ac:dyDescent="0.25">
      <c r="A51" s="45"/>
      <c r="B51" s="21" t="s">
        <v>78</v>
      </c>
      <c r="C51" s="62" t="s">
        <v>38</v>
      </c>
      <c r="D51" s="62" t="s">
        <v>39</v>
      </c>
      <c r="E51" s="62" t="s">
        <v>77</v>
      </c>
      <c r="F51" s="62" t="s">
        <v>79</v>
      </c>
      <c r="G51" s="45"/>
      <c r="H51" s="53">
        <f>H52</f>
        <v>32</v>
      </c>
      <c r="I51" s="53">
        <f t="shared" si="4"/>
        <v>40</v>
      </c>
      <c r="J51" s="53">
        <f t="shared" si="4"/>
        <v>40</v>
      </c>
      <c r="K51" s="19"/>
      <c r="L51" s="19"/>
      <c r="M51" s="19"/>
      <c r="N51" s="19"/>
      <c r="O51" s="19"/>
    </row>
    <row r="52" spans="1:15" s="20" customFormat="1" ht="22.5" customHeight="1" x14ac:dyDescent="0.25">
      <c r="A52" s="45"/>
      <c r="B52" s="28" t="s">
        <v>7</v>
      </c>
      <c r="C52" s="63" t="s">
        <v>38</v>
      </c>
      <c r="D52" s="63" t="s">
        <v>39</v>
      </c>
      <c r="E52" s="63" t="s">
        <v>77</v>
      </c>
      <c r="F52" s="63" t="s">
        <v>80</v>
      </c>
      <c r="G52" s="65"/>
      <c r="H52" s="54">
        <f>H53</f>
        <v>32</v>
      </c>
      <c r="I52" s="54">
        <f t="shared" si="4"/>
        <v>40</v>
      </c>
      <c r="J52" s="54">
        <f t="shared" si="4"/>
        <v>40</v>
      </c>
      <c r="K52" s="19"/>
      <c r="L52" s="19"/>
      <c r="M52" s="19"/>
      <c r="N52" s="19"/>
      <c r="O52" s="19"/>
    </row>
    <row r="53" spans="1:15" s="20" customFormat="1" ht="21" customHeight="1" x14ac:dyDescent="0.25">
      <c r="A53" s="45"/>
      <c r="B53" s="28" t="s">
        <v>7</v>
      </c>
      <c r="C53" s="63" t="s">
        <v>38</v>
      </c>
      <c r="D53" s="63" t="s">
        <v>39</v>
      </c>
      <c r="E53" s="63" t="s">
        <v>77</v>
      </c>
      <c r="F53" s="63" t="s">
        <v>81</v>
      </c>
      <c r="G53" s="71"/>
      <c r="H53" s="54">
        <f>H54</f>
        <v>32</v>
      </c>
      <c r="I53" s="54">
        <f t="shared" si="4"/>
        <v>40</v>
      </c>
      <c r="J53" s="54">
        <f t="shared" si="4"/>
        <v>40</v>
      </c>
      <c r="K53" s="19"/>
      <c r="L53" s="19"/>
      <c r="M53" s="19"/>
      <c r="N53" s="19"/>
      <c r="O53" s="19"/>
    </row>
    <row r="54" spans="1:15" s="20" customFormat="1" ht="36" customHeight="1" x14ac:dyDescent="0.25">
      <c r="A54" s="45"/>
      <c r="B54" s="28" t="s">
        <v>82</v>
      </c>
      <c r="C54" s="63" t="s">
        <v>38</v>
      </c>
      <c r="D54" s="63" t="s">
        <v>39</v>
      </c>
      <c r="E54" s="63" t="s">
        <v>77</v>
      </c>
      <c r="F54" s="63" t="s">
        <v>83</v>
      </c>
      <c r="G54" s="65"/>
      <c r="H54" s="54">
        <f>H56+H57</f>
        <v>32</v>
      </c>
      <c r="I54" s="54">
        <f>I56</f>
        <v>40</v>
      </c>
      <c r="J54" s="54">
        <f>J56</f>
        <v>40</v>
      </c>
      <c r="K54" s="19"/>
      <c r="L54" s="19"/>
      <c r="M54" s="19"/>
      <c r="N54" s="19"/>
      <c r="O54" s="19"/>
    </row>
    <row r="55" spans="1:15" s="20" customFormat="1" ht="39.75" customHeight="1" x14ac:dyDescent="0.25">
      <c r="A55" s="45"/>
      <c r="B55" s="28" t="s">
        <v>49</v>
      </c>
      <c r="C55" s="63" t="s">
        <v>38</v>
      </c>
      <c r="D55" s="63" t="s">
        <v>39</v>
      </c>
      <c r="E55" s="63" t="s">
        <v>77</v>
      </c>
      <c r="F55" s="63" t="s">
        <v>83</v>
      </c>
      <c r="G55" s="65">
        <v>200</v>
      </c>
      <c r="H55" s="54">
        <f>H56</f>
        <v>30.829000000000001</v>
      </c>
      <c r="I55" s="54">
        <f>I56</f>
        <v>40</v>
      </c>
      <c r="J55" s="54">
        <f>J56</f>
        <v>40</v>
      </c>
      <c r="K55" s="19"/>
      <c r="L55" s="19"/>
      <c r="M55" s="19"/>
      <c r="N55" s="19"/>
      <c r="O55" s="19"/>
    </row>
    <row r="56" spans="1:15" s="18" customFormat="1" ht="39" customHeight="1" x14ac:dyDescent="0.25">
      <c r="A56" s="45"/>
      <c r="B56" s="28" t="s">
        <v>50</v>
      </c>
      <c r="C56" s="63" t="s">
        <v>38</v>
      </c>
      <c r="D56" s="63" t="s">
        <v>39</v>
      </c>
      <c r="E56" s="63" t="s">
        <v>77</v>
      </c>
      <c r="F56" s="63" t="s">
        <v>83</v>
      </c>
      <c r="G56" s="65">
        <v>240</v>
      </c>
      <c r="H56" s="54">
        <f>32-1.171</f>
        <v>30.829000000000001</v>
      </c>
      <c r="I56" s="54">
        <v>40</v>
      </c>
      <c r="J56" s="54">
        <v>40</v>
      </c>
      <c r="K56" s="17"/>
      <c r="L56" s="17"/>
      <c r="M56" s="17"/>
      <c r="N56" s="17"/>
      <c r="O56" s="17"/>
    </row>
    <row r="57" spans="1:15" s="18" customFormat="1" ht="39" customHeight="1" x14ac:dyDescent="0.25">
      <c r="A57" s="45"/>
      <c r="B57" s="28" t="s">
        <v>8</v>
      </c>
      <c r="C57" s="63" t="s">
        <v>38</v>
      </c>
      <c r="D57" s="63" t="s">
        <v>39</v>
      </c>
      <c r="E57" s="63" t="s">
        <v>77</v>
      </c>
      <c r="F57" s="63" t="s">
        <v>83</v>
      </c>
      <c r="G57" s="65">
        <v>800</v>
      </c>
      <c r="H57" s="54">
        <f>H58</f>
        <v>1.171</v>
      </c>
      <c r="I57" s="54">
        <f t="shared" ref="I57:J57" si="5">I58</f>
        <v>0</v>
      </c>
      <c r="J57" s="54">
        <f t="shared" si="5"/>
        <v>0</v>
      </c>
      <c r="K57" s="17"/>
      <c r="L57" s="17"/>
      <c r="M57" s="17"/>
      <c r="N57" s="17"/>
      <c r="O57" s="17"/>
    </row>
    <row r="58" spans="1:15" s="18" customFormat="1" ht="39" customHeight="1" x14ac:dyDescent="0.25">
      <c r="A58" s="45"/>
      <c r="B58" s="28" t="s">
        <v>191</v>
      </c>
      <c r="C58" s="63" t="s">
        <v>38</v>
      </c>
      <c r="D58" s="63" t="s">
        <v>39</v>
      </c>
      <c r="E58" s="63" t="s">
        <v>77</v>
      </c>
      <c r="F58" s="63" t="s">
        <v>83</v>
      </c>
      <c r="G58" s="65">
        <v>850</v>
      </c>
      <c r="H58" s="54">
        <v>1.171</v>
      </c>
      <c r="I58" s="54">
        <v>0</v>
      </c>
      <c r="J58" s="54">
        <v>0</v>
      </c>
      <c r="K58" s="17"/>
      <c r="L58" s="17"/>
      <c r="M58" s="17"/>
      <c r="N58" s="17"/>
      <c r="O58" s="17"/>
    </row>
    <row r="59" spans="1:15" s="18" customFormat="1" ht="23.25" customHeight="1" x14ac:dyDescent="0.25">
      <c r="A59" s="45">
        <v>2</v>
      </c>
      <c r="B59" s="38" t="s">
        <v>178</v>
      </c>
      <c r="C59" s="62" t="s">
        <v>38</v>
      </c>
      <c r="D59" s="64" t="s">
        <v>84</v>
      </c>
      <c r="E59" s="64"/>
      <c r="F59" s="64"/>
      <c r="G59" s="45"/>
      <c r="H59" s="52">
        <f>H60</f>
        <v>125.39999999999999</v>
      </c>
      <c r="I59" s="52">
        <f t="shared" ref="I59:J63" si="6">I60</f>
        <v>125.39999999999999</v>
      </c>
      <c r="J59" s="52">
        <f t="shared" si="6"/>
        <v>0</v>
      </c>
      <c r="K59" s="17"/>
      <c r="L59" s="17"/>
      <c r="M59" s="17"/>
      <c r="N59" s="17"/>
      <c r="O59" s="17"/>
    </row>
    <row r="60" spans="1:15" s="18" customFormat="1" ht="30" customHeight="1" x14ac:dyDescent="0.25">
      <c r="A60" s="45"/>
      <c r="B60" s="38" t="s">
        <v>85</v>
      </c>
      <c r="C60" s="62" t="s">
        <v>38</v>
      </c>
      <c r="D60" s="62" t="s">
        <v>84</v>
      </c>
      <c r="E60" s="62" t="s">
        <v>86</v>
      </c>
      <c r="F60" s="62"/>
      <c r="G60" s="62"/>
      <c r="H60" s="53">
        <f>H61</f>
        <v>125.39999999999999</v>
      </c>
      <c r="I60" s="53">
        <f t="shared" si="6"/>
        <v>125.39999999999999</v>
      </c>
      <c r="J60" s="53">
        <f t="shared" si="6"/>
        <v>0</v>
      </c>
      <c r="K60" s="17"/>
      <c r="L60" s="17"/>
      <c r="M60" s="17"/>
      <c r="N60" s="17"/>
      <c r="O60" s="17"/>
    </row>
    <row r="61" spans="1:15" s="19" customFormat="1" ht="51" customHeight="1" x14ac:dyDescent="0.25">
      <c r="A61" s="45"/>
      <c r="B61" s="38" t="s">
        <v>87</v>
      </c>
      <c r="C61" s="62" t="s">
        <v>38</v>
      </c>
      <c r="D61" s="62" t="s">
        <v>84</v>
      </c>
      <c r="E61" s="62" t="s">
        <v>86</v>
      </c>
      <c r="F61" s="69" t="s">
        <v>88</v>
      </c>
      <c r="G61" s="62"/>
      <c r="H61" s="53">
        <f>H62</f>
        <v>125.39999999999999</v>
      </c>
      <c r="I61" s="53">
        <f t="shared" si="6"/>
        <v>125.39999999999999</v>
      </c>
      <c r="J61" s="53">
        <f t="shared" si="6"/>
        <v>0</v>
      </c>
    </row>
    <row r="62" spans="1:15" s="18" customFormat="1" ht="24" customHeight="1" x14ac:dyDescent="0.25">
      <c r="A62" s="45"/>
      <c r="B62" s="31" t="s">
        <v>71</v>
      </c>
      <c r="C62" s="63" t="s">
        <v>38</v>
      </c>
      <c r="D62" s="63" t="s">
        <v>84</v>
      </c>
      <c r="E62" s="63" t="s">
        <v>86</v>
      </c>
      <c r="F62" s="70" t="s">
        <v>72</v>
      </c>
      <c r="G62" s="63"/>
      <c r="H62" s="54">
        <f>H63</f>
        <v>125.39999999999999</v>
      </c>
      <c r="I62" s="54">
        <f t="shared" si="6"/>
        <v>125.39999999999999</v>
      </c>
      <c r="J62" s="54">
        <f t="shared" si="6"/>
        <v>0</v>
      </c>
      <c r="K62" s="17"/>
      <c r="L62" s="17"/>
      <c r="M62" s="17"/>
      <c r="N62" s="17"/>
      <c r="O62" s="17"/>
    </row>
    <row r="63" spans="1:15" s="18" customFormat="1" ht="18.75" customHeight="1" x14ac:dyDescent="0.25">
      <c r="A63" s="45"/>
      <c r="B63" s="31" t="s">
        <v>71</v>
      </c>
      <c r="C63" s="63" t="s">
        <v>38</v>
      </c>
      <c r="D63" s="63" t="s">
        <v>84</v>
      </c>
      <c r="E63" s="63" t="s">
        <v>86</v>
      </c>
      <c r="F63" s="72" t="s">
        <v>73</v>
      </c>
      <c r="G63" s="73"/>
      <c r="H63" s="54">
        <f>H64</f>
        <v>125.39999999999999</v>
      </c>
      <c r="I63" s="54">
        <f t="shared" si="6"/>
        <v>125.39999999999999</v>
      </c>
      <c r="J63" s="54">
        <f t="shared" si="6"/>
        <v>0</v>
      </c>
      <c r="K63" s="17"/>
      <c r="L63" s="17"/>
      <c r="M63" s="17"/>
      <c r="N63" s="17"/>
      <c r="O63" s="17"/>
    </row>
    <row r="64" spans="1:15" s="18" customFormat="1" ht="33.75" customHeight="1" x14ac:dyDescent="0.25">
      <c r="A64" s="45"/>
      <c r="B64" s="31" t="s">
        <v>89</v>
      </c>
      <c r="C64" s="63" t="s">
        <v>38</v>
      </c>
      <c r="D64" s="63" t="s">
        <v>84</v>
      </c>
      <c r="E64" s="63" t="s">
        <v>86</v>
      </c>
      <c r="F64" s="72" t="s">
        <v>90</v>
      </c>
      <c r="G64" s="63"/>
      <c r="H64" s="54">
        <f>H65+H67</f>
        <v>125.39999999999999</v>
      </c>
      <c r="I64" s="54">
        <f>I65+I67</f>
        <v>125.39999999999999</v>
      </c>
      <c r="J64" s="54">
        <f>J65+J67</f>
        <v>0</v>
      </c>
      <c r="K64" s="17"/>
      <c r="L64" s="17"/>
      <c r="M64" s="17"/>
      <c r="N64" s="17"/>
      <c r="O64" s="17"/>
    </row>
    <row r="65" spans="1:15" s="18" customFormat="1" ht="74.25" customHeight="1" x14ac:dyDescent="0.25">
      <c r="A65" s="45"/>
      <c r="B65" s="28" t="s">
        <v>14</v>
      </c>
      <c r="C65" s="63" t="s">
        <v>38</v>
      </c>
      <c r="D65" s="63" t="s">
        <v>84</v>
      </c>
      <c r="E65" s="63" t="s">
        <v>86</v>
      </c>
      <c r="F65" s="72" t="s">
        <v>90</v>
      </c>
      <c r="G65" s="63" t="s">
        <v>15</v>
      </c>
      <c r="H65" s="54">
        <f>H66</f>
        <v>114.50899999999999</v>
      </c>
      <c r="I65" s="54">
        <f>I66</f>
        <v>114.50899999999999</v>
      </c>
      <c r="J65" s="54">
        <f>J66</f>
        <v>0</v>
      </c>
      <c r="K65" s="17"/>
      <c r="L65" s="17"/>
      <c r="M65" s="17"/>
      <c r="N65" s="17"/>
      <c r="O65" s="17"/>
    </row>
    <row r="66" spans="1:15" s="18" customFormat="1" ht="39" customHeight="1" x14ac:dyDescent="0.25">
      <c r="A66" s="45"/>
      <c r="B66" s="28" t="s">
        <v>48</v>
      </c>
      <c r="C66" s="63" t="s">
        <v>38</v>
      </c>
      <c r="D66" s="63" t="s">
        <v>84</v>
      </c>
      <c r="E66" s="63" t="s">
        <v>86</v>
      </c>
      <c r="F66" s="72" t="s">
        <v>90</v>
      </c>
      <c r="G66" s="63" t="s">
        <v>63</v>
      </c>
      <c r="H66" s="54">
        <f>109.368+4.99023+0.15077</f>
        <v>114.50899999999999</v>
      </c>
      <c r="I66" s="54">
        <f>109.368+4.99023+0.15077</f>
        <v>114.50899999999999</v>
      </c>
      <c r="J66" s="54">
        <v>0</v>
      </c>
      <c r="K66" s="17"/>
      <c r="L66" s="17"/>
      <c r="M66" s="17"/>
      <c r="N66" s="17"/>
      <c r="O66" s="17"/>
    </row>
    <row r="67" spans="1:15" s="18" customFormat="1" ht="36.75" customHeight="1" x14ac:dyDescent="0.25">
      <c r="A67" s="45"/>
      <c r="B67" s="28" t="s">
        <v>49</v>
      </c>
      <c r="C67" s="63" t="s">
        <v>38</v>
      </c>
      <c r="D67" s="63" t="s">
        <v>84</v>
      </c>
      <c r="E67" s="63" t="s">
        <v>86</v>
      </c>
      <c r="F67" s="72" t="s">
        <v>90</v>
      </c>
      <c r="G67" s="63" t="s">
        <v>13</v>
      </c>
      <c r="H67" s="54">
        <f>H68</f>
        <v>10.891</v>
      </c>
      <c r="I67" s="54">
        <f>I68</f>
        <v>10.891</v>
      </c>
      <c r="J67" s="54">
        <f>J68</f>
        <v>0</v>
      </c>
      <c r="K67" s="17"/>
      <c r="L67" s="17"/>
      <c r="M67" s="17"/>
      <c r="N67" s="17"/>
      <c r="O67" s="17"/>
    </row>
    <row r="68" spans="1:15" s="18" customFormat="1" ht="39" customHeight="1" x14ac:dyDescent="0.25">
      <c r="A68" s="45"/>
      <c r="B68" s="28" t="s">
        <v>50</v>
      </c>
      <c r="C68" s="63" t="s">
        <v>38</v>
      </c>
      <c r="D68" s="63" t="s">
        <v>84</v>
      </c>
      <c r="E68" s="63" t="s">
        <v>86</v>
      </c>
      <c r="F68" s="72" t="s">
        <v>90</v>
      </c>
      <c r="G68" s="63" t="s">
        <v>91</v>
      </c>
      <c r="H68" s="54">
        <f>16.032-5.141</f>
        <v>10.891</v>
      </c>
      <c r="I68" s="54">
        <f>16.032-5.141</f>
        <v>10.891</v>
      </c>
      <c r="J68" s="54">
        <v>0</v>
      </c>
      <c r="K68" s="17"/>
      <c r="L68" s="17"/>
      <c r="M68" s="17"/>
      <c r="N68" s="17"/>
      <c r="O68" s="17"/>
    </row>
    <row r="69" spans="1:15" s="18" customFormat="1" ht="37.5" customHeight="1" x14ac:dyDescent="0.25">
      <c r="A69" s="45">
        <v>3</v>
      </c>
      <c r="B69" s="38" t="s">
        <v>179</v>
      </c>
      <c r="C69" s="62" t="s">
        <v>38</v>
      </c>
      <c r="D69" s="64" t="s">
        <v>92</v>
      </c>
      <c r="E69" s="64"/>
      <c r="F69" s="64"/>
      <c r="G69" s="45"/>
      <c r="H69" s="52">
        <f>H70+H90</f>
        <v>31</v>
      </c>
      <c r="I69" s="52">
        <f>I70+I90</f>
        <v>31</v>
      </c>
      <c r="J69" s="52">
        <f>J70+J90</f>
        <v>31</v>
      </c>
      <c r="K69" s="17"/>
      <c r="L69" s="17"/>
      <c r="M69" s="17"/>
      <c r="N69" s="17"/>
      <c r="O69" s="17"/>
    </row>
    <row r="70" spans="1:15" s="18" customFormat="1" ht="57.75" customHeight="1" x14ac:dyDescent="0.25">
      <c r="A70" s="45"/>
      <c r="B70" s="21" t="s">
        <v>93</v>
      </c>
      <c r="C70" s="62" t="s">
        <v>38</v>
      </c>
      <c r="D70" s="62" t="s">
        <v>92</v>
      </c>
      <c r="E70" s="62" t="s">
        <v>94</v>
      </c>
      <c r="F70" s="62"/>
      <c r="G70" s="68"/>
      <c r="H70" s="53">
        <f>H71+H80</f>
        <v>30</v>
      </c>
      <c r="I70" s="53">
        <f>I71+I80</f>
        <v>30</v>
      </c>
      <c r="J70" s="53">
        <f>J71+J80</f>
        <v>30</v>
      </c>
      <c r="K70" s="17"/>
      <c r="L70" s="17"/>
      <c r="M70" s="17"/>
      <c r="N70" s="17"/>
      <c r="O70" s="17"/>
    </row>
    <row r="71" spans="1:15" s="18" customFormat="1" ht="60" customHeight="1" x14ac:dyDescent="0.25">
      <c r="A71" s="45"/>
      <c r="B71" s="38" t="s">
        <v>181</v>
      </c>
      <c r="C71" s="62" t="s">
        <v>38</v>
      </c>
      <c r="D71" s="62" t="s">
        <v>92</v>
      </c>
      <c r="E71" s="62" t="s">
        <v>94</v>
      </c>
      <c r="F71" s="62" t="s">
        <v>95</v>
      </c>
      <c r="G71" s="74"/>
      <c r="H71" s="53">
        <f>H72+H76</f>
        <v>30</v>
      </c>
      <c r="I71" s="53">
        <f>I72+I76</f>
        <v>30</v>
      </c>
      <c r="J71" s="53">
        <f>J72+J76</f>
        <v>30</v>
      </c>
      <c r="K71" s="17"/>
      <c r="L71" s="17"/>
      <c r="M71" s="17"/>
      <c r="N71" s="17"/>
      <c r="O71" s="17"/>
    </row>
    <row r="72" spans="1:15" s="18" customFormat="1" ht="30" customHeight="1" x14ac:dyDescent="0.25">
      <c r="A72" s="45"/>
      <c r="B72" s="31" t="s">
        <v>96</v>
      </c>
      <c r="C72" s="63" t="s">
        <v>38</v>
      </c>
      <c r="D72" s="63" t="s">
        <v>92</v>
      </c>
      <c r="E72" s="63" t="s">
        <v>94</v>
      </c>
      <c r="F72" s="63" t="s">
        <v>97</v>
      </c>
      <c r="G72" s="75"/>
      <c r="H72" s="54">
        <f>H73</f>
        <v>25</v>
      </c>
      <c r="I72" s="54">
        <f>I73</f>
        <v>25</v>
      </c>
      <c r="J72" s="54">
        <f>J73</f>
        <v>25</v>
      </c>
      <c r="K72" s="17"/>
      <c r="L72" s="17"/>
      <c r="M72" s="17"/>
      <c r="N72" s="17"/>
      <c r="O72" s="17"/>
    </row>
    <row r="73" spans="1:15" s="18" customFormat="1" ht="29.25" customHeight="1" x14ac:dyDescent="0.25">
      <c r="A73" s="45"/>
      <c r="B73" s="28" t="s">
        <v>98</v>
      </c>
      <c r="C73" s="63" t="s">
        <v>38</v>
      </c>
      <c r="D73" s="63" t="s">
        <v>92</v>
      </c>
      <c r="E73" s="63" t="s">
        <v>94</v>
      </c>
      <c r="F73" s="63" t="s">
        <v>99</v>
      </c>
      <c r="G73" s="63"/>
      <c r="H73" s="54">
        <f>H75</f>
        <v>25</v>
      </c>
      <c r="I73" s="54">
        <f>I75</f>
        <v>25</v>
      </c>
      <c r="J73" s="54">
        <f>J75</f>
        <v>25</v>
      </c>
      <c r="K73" s="17"/>
      <c r="L73" s="17"/>
      <c r="M73" s="17"/>
      <c r="N73" s="17"/>
      <c r="O73" s="17"/>
    </row>
    <row r="74" spans="1:15" s="18" customFormat="1" ht="36.75" customHeight="1" x14ac:dyDescent="0.25">
      <c r="A74" s="45"/>
      <c r="B74" s="28" t="s">
        <v>49</v>
      </c>
      <c r="C74" s="63" t="s">
        <v>38</v>
      </c>
      <c r="D74" s="63" t="s">
        <v>92</v>
      </c>
      <c r="E74" s="63" t="s">
        <v>94</v>
      </c>
      <c r="F74" s="63" t="s">
        <v>99</v>
      </c>
      <c r="G74" s="63" t="s">
        <v>13</v>
      </c>
      <c r="H74" s="54">
        <f>H75</f>
        <v>25</v>
      </c>
      <c r="I74" s="54">
        <f>I75</f>
        <v>25</v>
      </c>
      <c r="J74" s="54">
        <f>J75</f>
        <v>25</v>
      </c>
      <c r="K74" s="17"/>
      <c r="L74" s="17"/>
      <c r="M74" s="17"/>
      <c r="N74" s="17"/>
      <c r="O74" s="17"/>
    </row>
    <row r="75" spans="1:15" s="18" customFormat="1" ht="41.25" customHeight="1" x14ac:dyDescent="0.25">
      <c r="A75" s="45"/>
      <c r="B75" s="31" t="s">
        <v>50</v>
      </c>
      <c r="C75" s="63" t="s">
        <v>38</v>
      </c>
      <c r="D75" s="63" t="s">
        <v>92</v>
      </c>
      <c r="E75" s="63" t="s">
        <v>94</v>
      </c>
      <c r="F75" s="63" t="s">
        <v>99</v>
      </c>
      <c r="G75" s="63" t="s">
        <v>91</v>
      </c>
      <c r="H75" s="54">
        <f>60-35</f>
        <v>25</v>
      </c>
      <c r="I75" s="54">
        <v>25</v>
      </c>
      <c r="J75" s="54">
        <v>25</v>
      </c>
      <c r="K75" s="17"/>
      <c r="L75" s="17"/>
      <c r="M75" s="17"/>
      <c r="N75" s="17"/>
      <c r="O75" s="17"/>
    </row>
    <row r="76" spans="1:15" s="18" customFormat="1" ht="60" customHeight="1" x14ac:dyDescent="0.25">
      <c r="A76" s="45"/>
      <c r="B76" s="31" t="s">
        <v>100</v>
      </c>
      <c r="C76" s="63" t="s">
        <v>38</v>
      </c>
      <c r="D76" s="63" t="s">
        <v>92</v>
      </c>
      <c r="E76" s="63" t="s">
        <v>94</v>
      </c>
      <c r="F76" s="63" t="s">
        <v>101</v>
      </c>
      <c r="G76" s="63"/>
      <c r="H76" s="54">
        <v>5</v>
      </c>
      <c r="I76" s="54">
        <v>5</v>
      </c>
      <c r="J76" s="54">
        <v>5</v>
      </c>
      <c r="K76" s="17"/>
      <c r="L76" s="17"/>
      <c r="M76" s="17"/>
      <c r="N76" s="17"/>
      <c r="O76" s="17"/>
    </row>
    <row r="77" spans="1:15" s="18" customFormat="1" ht="86.25" customHeight="1" x14ac:dyDescent="0.25">
      <c r="A77" s="45"/>
      <c r="B77" s="28" t="s">
        <v>102</v>
      </c>
      <c r="C77" s="63" t="s">
        <v>38</v>
      </c>
      <c r="D77" s="63" t="s">
        <v>92</v>
      </c>
      <c r="E77" s="63" t="s">
        <v>94</v>
      </c>
      <c r="F77" s="63" t="s">
        <v>103</v>
      </c>
      <c r="G77" s="67"/>
      <c r="H77" s="54">
        <v>5</v>
      </c>
      <c r="I77" s="54">
        <v>5</v>
      </c>
      <c r="J77" s="54">
        <v>5</v>
      </c>
      <c r="K77" s="17"/>
      <c r="L77" s="17"/>
      <c r="M77" s="17"/>
      <c r="N77" s="17"/>
      <c r="O77" s="17"/>
    </row>
    <row r="78" spans="1:15" s="18" customFormat="1" ht="39.75" customHeight="1" x14ac:dyDescent="0.25">
      <c r="A78" s="45"/>
      <c r="B78" s="28" t="s">
        <v>49</v>
      </c>
      <c r="C78" s="63" t="s">
        <v>38</v>
      </c>
      <c r="D78" s="63" t="s">
        <v>92</v>
      </c>
      <c r="E78" s="63" t="s">
        <v>94</v>
      </c>
      <c r="F78" s="63" t="s">
        <v>103</v>
      </c>
      <c r="G78" s="71">
        <v>200</v>
      </c>
      <c r="H78" s="54">
        <f>H79</f>
        <v>5</v>
      </c>
      <c r="I78" s="54">
        <f>I79</f>
        <v>5</v>
      </c>
      <c r="J78" s="54">
        <f>J79</f>
        <v>5</v>
      </c>
      <c r="K78" s="17"/>
      <c r="L78" s="17"/>
      <c r="M78" s="17"/>
      <c r="N78" s="17"/>
      <c r="O78" s="17"/>
    </row>
    <row r="79" spans="1:15" s="18" customFormat="1" ht="38.25" customHeight="1" x14ac:dyDescent="0.25">
      <c r="A79" s="45"/>
      <c r="B79" s="31" t="s">
        <v>50</v>
      </c>
      <c r="C79" s="63" t="s">
        <v>38</v>
      </c>
      <c r="D79" s="63" t="s">
        <v>92</v>
      </c>
      <c r="E79" s="63" t="s">
        <v>94</v>
      </c>
      <c r="F79" s="63" t="s">
        <v>103</v>
      </c>
      <c r="G79" s="63" t="s">
        <v>91</v>
      </c>
      <c r="H79" s="54">
        <v>5</v>
      </c>
      <c r="I79" s="54">
        <v>5</v>
      </c>
      <c r="J79" s="54">
        <v>5</v>
      </c>
      <c r="K79" s="17"/>
      <c r="L79" s="17"/>
      <c r="M79" s="17"/>
      <c r="N79" s="17"/>
      <c r="O79" s="17"/>
    </row>
    <row r="80" spans="1:15" s="18" customFormat="1" ht="49.5" hidden="1" customHeight="1" x14ac:dyDescent="0.25">
      <c r="A80" s="45"/>
      <c r="B80" s="40" t="s">
        <v>104</v>
      </c>
      <c r="C80" s="76" t="s">
        <v>38</v>
      </c>
      <c r="D80" s="76" t="s">
        <v>92</v>
      </c>
      <c r="E80" s="76" t="s">
        <v>94</v>
      </c>
      <c r="F80" s="77" t="s">
        <v>105</v>
      </c>
      <c r="G80" s="78"/>
      <c r="H80" s="55">
        <f>H81</f>
        <v>0</v>
      </c>
      <c r="I80" s="55">
        <f>I81</f>
        <v>0</v>
      </c>
      <c r="J80" s="53">
        <f>J81</f>
        <v>0</v>
      </c>
      <c r="K80" s="17"/>
      <c r="L80" s="17"/>
      <c r="M80" s="17"/>
      <c r="N80" s="17"/>
      <c r="O80" s="17"/>
    </row>
    <row r="81" spans="1:15" s="18" customFormat="1" ht="21.75" hidden="1" customHeight="1" x14ac:dyDescent="0.25">
      <c r="A81" s="45"/>
      <c r="B81" s="28" t="s">
        <v>106</v>
      </c>
      <c r="C81" s="62" t="s">
        <v>38</v>
      </c>
      <c r="D81" s="63" t="s">
        <v>92</v>
      </c>
      <c r="E81" s="63" t="s">
        <v>94</v>
      </c>
      <c r="F81" s="70" t="s">
        <v>107</v>
      </c>
      <c r="G81" s="68"/>
      <c r="H81" s="54">
        <f>H82+H84+H86+H88</f>
        <v>0</v>
      </c>
      <c r="I81" s="54">
        <f>I82+I84+I86+I88</f>
        <v>0</v>
      </c>
      <c r="J81" s="54">
        <f>J82+J84+J86+J88</f>
        <v>0</v>
      </c>
      <c r="K81" s="17"/>
      <c r="L81" s="17"/>
      <c r="M81" s="17"/>
      <c r="N81" s="17"/>
      <c r="O81" s="17"/>
    </row>
    <row r="82" spans="1:15" s="18" customFormat="1" ht="20.25" hidden="1" customHeight="1" x14ac:dyDescent="0.25">
      <c r="A82" s="45"/>
      <c r="B82" s="31" t="s">
        <v>108</v>
      </c>
      <c r="C82" s="62" t="s">
        <v>38</v>
      </c>
      <c r="D82" s="63" t="s">
        <v>92</v>
      </c>
      <c r="E82" s="63" t="s">
        <v>94</v>
      </c>
      <c r="F82" s="70" t="s">
        <v>109</v>
      </c>
      <c r="G82" s="68"/>
      <c r="H82" s="54">
        <f>H83</f>
        <v>0</v>
      </c>
      <c r="I82" s="54">
        <f>I83</f>
        <v>0</v>
      </c>
      <c r="J82" s="54">
        <f>J83</f>
        <v>0</v>
      </c>
      <c r="K82" s="17"/>
      <c r="L82" s="17"/>
      <c r="M82" s="17"/>
      <c r="N82" s="17"/>
      <c r="O82" s="17"/>
    </row>
    <row r="83" spans="1:15" s="18" customFormat="1" ht="20.25" hidden="1" customHeight="1" x14ac:dyDescent="0.25">
      <c r="A83" s="45"/>
      <c r="B83" s="31" t="s">
        <v>50</v>
      </c>
      <c r="C83" s="62" t="s">
        <v>38</v>
      </c>
      <c r="D83" s="63" t="s">
        <v>92</v>
      </c>
      <c r="E83" s="63" t="s">
        <v>94</v>
      </c>
      <c r="F83" s="70" t="s">
        <v>109</v>
      </c>
      <c r="G83" s="65">
        <v>240</v>
      </c>
      <c r="H83" s="54"/>
      <c r="I83" s="54">
        <v>0</v>
      </c>
      <c r="J83" s="54">
        <v>0</v>
      </c>
      <c r="K83" s="17"/>
      <c r="L83" s="17"/>
      <c r="M83" s="17"/>
      <c r="N83" s="17"/>
      <c r="O83" s="17"/>
    </row>
    <row r="84" spans="1:15" s="18" customFormat="1" ht="19.5" hidden="1" customHeight="1" x14ac:dyDescent="0.25">
      <c r="A84" s="45"/>
      <c r="B84" s="31" t="s">
        <v>108</v>
      </c>
      <c r="C84" s="62" t="s">
        <v>38</v>
      </c>
      <c r="D84" s="63" t="s">
        <v>92</v>
      </c>
      <c r="E84" s="63" t="s">
        <v>94</v>
      </c>
      <c r="F84" s="70" t="s">
        <v>110</v>
      </c>
      <c r="G84" s="68"/>
      <c r="H84" s="54">
        <f>H85</f>
        <v>0</v>
      </c>
      <c r="I84" s="54">
        <f>I85</f>
        <v>0</v>
      </c>
      <c r="J84" s="54">
        <f>J85</f>
        <v>0</v>
      </c>
      <c r="K84" s="17"/>
      <c r="L84" s="17"/>
      <c r="M84" s="17"/>
      <c r="N84" s="17"/>
      <c r="O84" s="17"/>
    </row>
    <row r="85" spans="1:15" s="18" customFormat="1" ht="19.5" hidden="1" customHeight="1" x14ac:dyDescent="0.25">
      <c r="A85" s="45"/>
      <c r="B85" s="31" t="s">
        <v>50</v>
      </c>
      <c r="C85" s="62" t="s">
        <v>38</v>
      </c>
      <c r="D85" s="63" t="s">
        <v>92</v>
      </c>
      <c r="E85" s="63" t="s">
        <v>94</v>
      </c>
      <c r="F85" s="70" t="s">
        <v>110</v>
      </c>
      <c r="G85" s="65">
        <v>240</v>
      </c>
      <c r="H85" s="54"/>
      <c r="I85" s="54">
        <v>0</v>
      </c>
      <c r="J85" s="54">
        <v>0</v>
      </c>
      <c r="K85" s="17"/>
      <c r="L85" s="17"/>
      <c r="M85" s="17"/>
      <c r="N85" s="17"/>
      <c r="O85" s="17"/>
    </row>
    <row r="86" spans="1:15" s="18" customFormat="1" ht="31.5" hidden="1" x14ac:dyDescent="0.25">
      <c r="A86" s="45"/>
      <c r="B86" s="31" t="s">
        <v>111</v>
      </c>
      <c r="C86" s="62" t="s">
        <v>38</v>
      </c>
      <c r="D86" s="63" t="s">
        <v>92</v>
      </c>
      <c r="E86" s="63" t="s">
        <v>94</v>
      </c>
      <c r="F86" s="70" t="s">
        <v>112</v>
      </c>
      <c r="G86" s="65"/>
      <c r="H86" s="54">
        <f>H87</f>
        <v>0</v>
      </c>
      <c r="I86" s="54">
        <f>I87</f>
        <v>0</v>
      </c>
      <c r="J86" s="54">
        <f>J87</f>
        <v>0</v>
      </c>
      <c r="K86" s="17"/>
      <c r="L86" s="17"/>
      <c r="M86" s="17"/>
      <c r="N86" s="17"/>
      <c r="O86" s="17"/>
    </row>
    <row r="87" spans="1:15" s="18" customFormat="1" ht="22.5" hidden="1" customHeight="1" x14ac:dyDescent="0.25">
      <c r="A87" s="45"/>
      <c r="B87" s="31" t="s">
        <v>50</v>
      </c>
      <c r="C87" s="62" t="s">
        <v>38</v>
      </c>
      <c r="D87" s="63" t="s">
        <v>92</v>
      </c>
      <c r="E87" s="63" t="s">
        <v>94</v>
      </c>
      <c r="F87" s="70" t="s">
        <v>112</v>
      </c>
      <c r="G87" s="65">
        <v>240</v>
      </c>
      <c r="H87" s="54"/>
      <c r="I87" s="54">
        <v>0</v>
      </c>
      <c r="J87" s="54">
        <v>0</v>
      </c>
      <c r="K87" s="17"/>
      <c r="L87" s="17"/>
      <c r="M87" s="17"/>
      <c r="N87" s="17"/>
      <c r="O87" s="17"/>
    </row>
    <row r="88" spans="1:15" s="18" customFormat="1" ht="31.5" hidden="1" x14ac:dyDescent="0.25">
      <c r="A88" s="45"/>
      <c r="B88" s="31" t="s">
        <v>111</v>
      </c>
      <c r="C88" s="62" t="s">
        <v>38</v>
      </c>
      <c r="D88" s="63" t="s">
        <v>92</v>
      </c>
      <c r="E88" s="63" t="s">
        <v>94</v>
      </c>
      <c r="F88" s="70" t="s">
        <v>113</v>
      </c>
      <c r="G88" s="65"/>
      <c r="H88" s="54">
        <f>H89</f>
        <v>0</v>
      </c>
      <c r="I88" s="54">
        <f>I89</f>
        <v>0</v>
      </c>
      <c r="J88" s="54">
        <f>J89</f>
        <v>0</v>
      </c>
      <c r="K88" s="17"/>
      <c r="L88" s="17"/>
      <c r="M88" s="17"/>
      <c r="N88" s="17"/>
      <c r="O88" s="17"/>
    </row>
    <row r="89" spans="1:15" s="18" customFormat="1" ht="34.5" hidden="1" customHeight="1" x14ac:dyDescent="0.25">
      <c r="A89" s="45"/>
      <c r="B89" s="31" t="s">
        <v>50</v>
      </c>
      <c r="C89" s="62" t="s">
        <v>38</v>
      </c>
      <c r="D89" s="63" t="s">
        <v>92</v>
      </c>
      <c r="E89" s="63" t="s">
        <v>94</v>
      </c>
      <c r="F89" s="70" t="s">
        <v>113</v>
      </c>
      <c r="G89" s="65">
        <v>240</v>
      </c>
      <c r="H89" s="54"/>
      <c r="I89" s="54">
        <v>0</v>
      </c>
      <c r="J89" s="54">
        <v>0</v>
      </c>
      <c r="K89" s="17"/>
      <c r="L89" s="17"/>
      <c r="M89" s="17"/>
      <c r="N89" s="17"/>
      <c r="O89" s="17"/>
    </row>
    <row r="90" spans="1:15" s="18" customFormat="1" ht="44.25" customHeight="1" x14ac:dyDescent="0.25">
      <c r="A90" s="45"/>
      <c r="B90" s="38" t="s">
        <v>114</v>
      </c>
      <c r="C90" s="62" t="s">
        <v>38</v>
      </c>
      <c r="D90" s="62" t="s">
        <v>92</v>
      </c>
      <c r="E90" s="62" t="s">
        <v>115</v>
      </c>
      <c r="F90" s="69"/>
      <c r="G90" s="68"/>
      <c r="H90" s="53">
        <f t="shared" ref="H90:J91" si="7">H91</f>
        <v>1</v>
      </c>
      <c r="I90" s="53">
        <f t="shared" si="7"/>
        <v>1</v>
      </c>
      <c r="J90" s="53">
        <f t="shared" si="7"/>
        <v>1</v>
      </c>
      <c r="K90" s="17"/>
      <c r="L90" s="17"/>
      <c r="M90" s="17"/>
      <c r="N90" s="17"/>
      <c r="O90" s="17"/>
    </row>
    <row r="91" spans="1:15" s="18" customFormat="1" ht="19.5" customHeight="1" x14ac:dyDescent="0.25">
      <c r="A91" s="45"/>
      <c r="B91" s="21" t="s">
        <v>7</v>
      </c>
      <c r="C91" s="62" t="s">
        <v>38</v>
      </c>
      <c r="D91" s="62" t="s">
        <v>92</v>
      </c>
      <c r="E91" s="64" t="s">
        <v>115</v>
      </c>
      <c r="F91" s="64" t="s">
        <v>45</v>
      </c>
      <c r="G91" s="45"/>
      <c r="H91" s="53">
        <f t="shared" si="7"/>
        <v>1</v>
      </c>
      <c r="I91" s="53">
        <f t="shared" si="7"/>
        <v>1</v>
      </c>
      <c r="J91" s="53">
        <f t="shared" si="7"/>
        <v>1</v>
      </c>
      <c r="K91" s="17"/>
      <c r="L91" s="17"/>
      <c r="M91" s="17"/>
      <c r="N91" s="17"/>
      <c r="O91" s="17"/>
    </row>
    <row r="92" spans="1:15" s="18" customFormat="1" ht="88.5" customHeight="1" x14ac:dyDescent="0.25">
      <c r="A92" s="45"/>
      <c r="B92" s="31" t="s">
        <v>116</v>
      </c>
      <c r="C92" s="63" t="s">
        <v>38</v>
      </c>
      <c r="D92" s="63" t="s">
        <v>92</v>
      </c>
      <c r="E92" s="66" t="s">
        <v>115</v>
      </c>
      <c r="F92" s="66" t="s">
        <v>117</v>
      </c>
      <c r="G92" s="45"/>
      <c r="H92" s="54">
        <f>H94</f>
        <v>1</v>
      </c>
      <c r="I92" s="54">
        <f>I94</f>
        <v>1</v>
      </c>
      <c r="J92" s="54">
        <f>J94</f>
        <v>1</v>
      </c>
      <c r="K92" s="17"/>
      <c r="L92" s="17"/>
      <c r="M92" s="17"/>
      <c r="N92" s="17"/>
      <c r="O92" s="17"/>
    </row>
    <row r="93" spans="1:15" s="18" customFormat="1" ht="41.25" customHeight="1" x14ac:dyDescent="0.25">
      <c r="A93" s="45"/>
      <c r="B93" s="28" t="s">
        <v>49</v>
      </c>
      <c r="C93" s="63" t="s">
        <v>38</v>
      </c>
      <c r="D93" s="63" t="s">
        <v>92</v>
      </c>
      <c r="E93" s="66" t="s">
        <v>115</v>
      </c>
      <c r="F93" s="66" t="s">
        <v>117</v>
      </c>
      <c r="G93" s="67">
        <v>200</v>
      </c>
      <c r="H93" s="54">
        <f>H94</f>
        <v>1</v>
      </c>
      <c r="I93" s="54">
        <f>I94</f>
        <v>1</v>
      </c>
      <c r="J93" s="54">
        <f>J94</f>
        <v>1</v>
      </c>
      <c r="K93" s="17"/>
      <c r="L93" s="17"/>
      <c r="M93" s="17"/>
      <c r="N93" s="17"/>
      <c r="O93" s="17"/>
    </row>
    <row r="94" spans="1:15" s="18" customFormat="1" ht="39.75" customHeight="1" x14ac:dyDescent="0.25">
      <c r="A94" s="45"/>
      <c r="B94" s="31" t="s">
        <v>50</v>
      </c>
      <c r="C94" s="63" t="s">
        <v>38</v>
      </c>
      <c r="D94" s="63" t="s">
        <v>92</v>
      </c>
      <c r="E94" s="66" t="s">
        <v>115</v>
      </c>
      <c r="F94" s="66" t="s">
        <v>117</v>
      </c>
      <c r="G94" s="67">
        <v>240</v>
      </c>
      <c r="H94" s="54">
        <v>1</v>
      </c>
      <c r="I94" s="54">
        <v>1</v>
      </c>
      <c r="J94" s="54">
        <v>1</v>
      </c>
      <c r="K94" s="17"/>
      <c r="L94" s="17"/>
      <c r="M94" s="17"/>
      <c r="N94" s="17"/>
      <c r="O94" s="17"/>
    </row>
    <row r="95" spans="1:15" s="18" customFormat="1" ht="21.75" customHeight="1" x14ac:dyDescent="0.25">
      <c r="A95" s="45">
        <v>4</v>
      </c>
      <c r="B95" s="38" t="s">
        <v>9</v>
      </c>
      <c r="C95" s="62" t="s">
        <v>38</v>
      </c>
      <c r="D95" s="64" t="s">
        <v>118</v>
      </c>
      <c r="E95" s="64"/>
      <c r="F95" s="64"/>
      <c r="G95" s="45"/>
      <c r="H95" s="52">
        <f>H96+H117</f>
        <v>2226.54</v>
      </c>
      <c r="I95" s="52">
        <f>I96+I117</f>
        <v>1553.8400000000001</v>
      </c>
      <c r="J95" s="52">
        <f>J96+J117</f>
        <v>1553.8400000000001</v>
      </c>
      <c r="K95" s="17"/>
      <c r="L95" s="17"/>
      <c r="M95" s="17"/>
      <c r="N95" s="17"/>
      <c r="O95" s="17"/>
    </row>
    <row r="96" spans="1:15" s="18" customFormat="1" ht="18" customHeight="1" x14ac:dyDescent="0.25">
      <c r="A96" s="45"/>
      <c r="B96" s="38" t="s">
        <v>10</v>
      </c>
      <c r="C96" s="62" t="s">
        <v>38</v>
      </c>
      <c r="D96" s="62" t="s">
        <v>118</v>
      </c>
      <c r="E96" s="62" t="s">
        <v>119</v>
      </c>
      <c r="F96" s="64"/>
      <c r="G96" s="45"/>
      <c r="H96" s="52">
        <f>H97+H111</f>
        <v>2083.1</v>
      </c>
      <c r="I96" s="52">
        <f>I97+I111</f>
        <v>1410.4</v>
      </c>
      <c r="J96" s="52">
        <f>J97+J111</f>
        <v>1410.4</v>
      </c>
      <c r="K96" s="17"/>
      <c r="L96" s="17"/>
      <c r="M96" s="17"/>
      <c r="N96" s="17"/>
      <c r="O96" s="17"/>
    </row>
    <row r="97" spans="1:15" s="18" customFormat="1" ht="60.75" customHeight="1" x14ac:dyDescent="0.25">
      <c r="A97" s="45"/>
      <c r="B97" s="38" t="s">
        <v>182</v>
      </c>
      <c r="C97" s="62" t="s">
        <v>38</v>
      </c>
      <c r="D97" s="62" t="s">
        <v>118</v>
      </c>
      <c r="E97" s="62" t="s">
        <v>119</v>
      </c>
      <c r="F97" s="62" t="s">
        <v>120</v>
      </c>
      <c r="G97" s="74"/>
      <c r="H97" s="53">
        <f>H98</f>
        <v>2083.1</v>
      </c>
      <c r="I97" s="53">
        <f>I98</f>
        <v>1410.4</v>
      </c>
      <c r="J97" s="53">
        <f>J98</f>
        <v>1410.4</v>
      </c>
      <c r="K97" s="17"/>
      <c r="L97" s="17"/>
      <c r="M97" s="17"/>
      <c r="N97" s="17"/>
      <c r="O97" s="17"/>
    </row>
    <row r="98" spans="1:15" s="18" customFormat="1" ht="84.75" customHeight="1" x14ac:dyDescent="0.25">
      <c r="A98" s="45"/>
      <c r="B98" s="31" t="s">
        <v>121</v>
      </c>
      <c r="C98" s="63" t="s">
        <v>38</v>
      </c>
      <c r="D98" s="63" t="s">
        <v>118</v>
      </c>
      <c r="E98" s="63" t="s">
        <v>119</v>
      </c>
      <c r="F98" s="63" t="s">
        <v>122</v>
      </c>
      <c r="G98" s="75"/>
      <c r="H98" s="54">
        <f>H99+H102+H108+H105</f>
        <v>2083.1</v>
      </c>
      <c r="I98" s="54">
        <f>I99+I102+I108+I105</f>
        <v>1410.4</v>
      </c>
      <c r="J98" s="54">
        <f>J99+J102+J108+J105</f>
        <v>1410.4</v>
      </c>
      <c r="K98" s="17"/>
      <c r="L98" s="17"/>
      <c r="M98" s="17"/>
      <c r="N98" s="17"/>
      <c r="O98" s="17"/>
    </row>
    <row r="99" spans="1:15" s="18" customFormat="1" ht="31.5" customHeight="1" x14ac:dyDescent="0.25">
      <c r="A99" s="45"/>
      <c r="B99" s="28" t="s">
        <v>123</v>
      </c>
      <c r="C99" s="63" t="s">
        <v>38</v>
      </c>
      <c r="D99" s="63" t="s">
        <v>118</v>
      </c>
      <c r="E99" s="63" t="s">
        <v>119</v>
      </c>
      <c r="F99" s="63" t="s">
        <v>124</v>
      </c>
      <c r="G99" s="67"/>
      <c r="H99" s="54">
        <f>H101</f>
        <v>350</v>
      </c>
      <c r="I99" s="54">
        <f>I101</f>
        <v>350</v>
      </c>
      <c r="J99" s="54">
        <f>J101</f>
        <v>350</v>
      </c>
      <c r="K99" s="17"/>
      <c r="L99" s="17"/>
      <c r="M99" s="17"/>
      <c r="N99" s="17"/>
      <c r="O99" s="17"/>
    </row>
    <row r="100" spans="1:15" s="18" customFormat="1" ht="40.5" customHeight="1" x14ac:dyDescent="0.25">
      <c r="A100" s="45"/>
      <c r="B100" s="28" t="s">
        <v>49</v>
      </c>
      <c r="C100" s="63" t="s">
        <v>38</v>
      </c>
      <c r="D100" s="63" t="s">
        <v>118</v>
      </c>
      <c r="E100" s="63" t="s">
        <v>119</v>
      </c>
      <c r="F100" s="63" t="s">
        <v>124</v>
      </c>
      <c r="G100" s="67">
        <v>200</v>
      </c>
      <c r="H100" s="54">
        <f>H101</f>
        <v>350</v>
      </c>
      <c r="I100" s="54">
        <f>I101</f>
        <v>350</v>
      </c>
      <c r="J100" s="54">
        <f>J101</f>
        <v>350</v>
      </c>
      <c r="K100" s="17"/>
      <c r="L100" s="17"/>
      <c r="M100" s="17"/>
      <c r="N100" s="17"/>
      <c r="O100" s="17"/>
    </row>
    <row r="101" spans="1:15" s="18" customFormat="1" ht="38.25" customHeight="1" x14ac:dyDescent="0.25">
      <c r="A101" s="45"/>
      <c r="B101" s="31" t="s">
        <v>50</v>
      </c>
      <c r="C101" s="63" t="s">
        <v>38</v>
      </c>
      <c r="D101" s="63" t="s">
        <v>118</v>
      </c>
      <c r="E101" s="63" t="s">
        <v>119</v>
      </c>
      <c r="F101" s="63" t="s">
        <v>124</v>
      </c>
      <c r="G101" s="63" t="s">
        <v>91</v>
      </c>
      <c r="H101" s="54">
        <v>350</v>
      </c>
      <c r="I101" s="56">
        <v>350</v>
      </c>
      <c r="J101" s="56">
        <v>350</v>
      </c>
      <c r="K101" s="17"/>
      <c r="L101" s="17"/>
      <c r="M101" s="17"/>
      <c r="N101" s="17"/>
      <c r="O101" s="17"/>
    </row>
    <row r="102" spans="1:15" s="18" customFormat="1" ht="42" customHeight="1" x14ac:dyDescent="0.25">
      <c r="A102" s="45"/>
      <c r="B102" s="28" t="s">
        <v>125</v>
      </c>
      <c r="C102" s="63" t="s">
        <v>38</v>
      </c>
      <c r="D102" s="63" t="s">
        <v>118</v>
      </c>
      <c r="E102" s="63" t="s">
        <v>119</v>
      </c>
      <c r="F102" s="70" t="s">
        <v>126</v>
      </c>
      <c r="G102" s="67"/>
      <c r="H102" s="54">
        <f>H104</f>
        <v>892.22500000000002</v>
      </c>
      <c r="I102" s="54">
        <f>I104</f>
        <v>1060.4000000000001</v>
      </c>
      <c r="J102" s="54">
        <f>J104</f>
        <v>1060.4000000000001</v>
      </c>
      <c r="K102" s="17"/>
      <c r="L102" s="17"/>
      <c r="M102" s="17"/>
      <c r="N102" s="17"/>
      <c r="O102" s="17"/>
    </row>
    <row r="103" spans="1:15" s="18" customFormat="1" ht="45.75" customHeight="1" x14ac:dyDescent="0.25">
      <c r="A103" s="45"/>
      <c r="B103" s="28" t="s">
        <v>49</v>
      </c>
      <c r="C103" s="63" t="s">
        <v>38</v>
      </c>
      <c r="D103" s="63" t="s">
        <v>118</v>
      </c>
      <c r="E103" s="63" t="s">
        <v>119</v>
      </c>
      <c r="F103" s="70" t="s">
        <v>126</v>
      </c>
      <c r="G103" s="67">
        <v>200</v>
      </c>
      <c r="H103" s="54">
        <f>H104</f>
        <v>892.22500000000002</v>
      </c>
      <c r="I103" s="54">
        <f>I104</f>
        <v>1060.4000000000001</v>
      </c>
      <c r="J103" s="54">
        <f>J104</f>
        <v>1060.4000000000001</v>
      </c>
      <c r="K103" s="17"/>
      <c r="L103" s="17"/>
      <c r="M103" s="17"/>
      <c r="N103" s="17"/>
      <c r="O103" s="17"/>
    </row>
    <row r="104" spans="1:15" s="18" customFormat="1" ht="46.5" customHeight="1" x14ac:dyDescent="0.25">
      <c r="A104" s="45"/>
      <c r="B104" s="31" t="s">
        <v>50</v>
      </c>
      <c r="C104" s="63" t="s">
        <v>38</v>
      </c>
      <c r="D104" s="63" t="s">
        <v>118</v>
      </c>
      <c r="E104" s="63" t="s">
        <v>119</v>
      </c>
      <c r="F104" s="70" t="s">
        <v>126</v>
      </c>
      <c r="G104" s="63" t="s">
        <v>91</v>
      </c>
      <c r="H104" s="54">
        <v>892.22500000000002</v>
      </c>
      <c r="I104" s="56">
        <v>1060.4000000000001</v>
      </c>
      <c r="J104" s="56">
        <v>1060.4000000000001</v>
      </c>
      <c r="K104" s="17"/>
      <c r="L104" s="17"/>
      <c r="M104" s="17"/>
      <c r="N104" s="17"/>
      <c r="O104" s="17"/>
    </row>
    <row r="105" spans="1:15" s="18" customFormat="1" ht="45" customHeight="1" x14ac:dyDescent="0.25">
      <c r="A105" s="45"/>
      <c r="B105" s="41" t="s">
        <v>127</v>
      </c>
      <c r="C105" s="63" t="s">
        <v>38</v>
      </c>
      <c r="D105" s="63" t="s">
        <v>118</v>
      </c>
      <c r="E105" s="63" t="s">
        <v>119</v>
      </c>
      <c r="F105" s="63" t="s">
        <v>128</v>
      </c>
      <c r="G105" s="63"/>
      <c r="H105" s="54">
        <f>H107</f>
        <v>168.17500000000001</v>
      </c>
      <c r="I105" s="56">
        <v>0</v>
      </c>
      <c r="J105" s="56">
        <v>0</v>
      </c>
      <c r="K105" s="17"/>
      <c r="L105" s="17"/>
      <c r="M105" s="17"/>
      <c r="N105" s="17"/>
      <c r="O105" s="17"/>
    </row>
    <row r="106" spans="1:15" s="18" customFormat="1" ht="51.75" customHeight="1" x14ac:dyDescent="0.25">
      <c r="A106" s="45"/>
      <c r="B106" s="28" t="s">
        <v>49</v>
      </c>
      <c r="C106" s="63" t="s">
        <v>38</v>
      </c>
      <c r="D106" s="63" t="s">
        <v>118</v>
      </c>
      <c r="E106" s="63" t="s">
        <v>119</v>
      </c>
      <c r="F106" s="63" t="s">
        <v>128</v>
      </c>
      <c r="G106" s="63" t="s">
        <v>13</v>
      </c>
      <c r="H106" s="54">
        <f>H107</f>
        <v>168.17500000000001</v>
      </c>
      <c r="I106" s="54">
        <f>I107</f>
        <v>0</v>
      </c>
      <c r="J106" s="54">
        <f>J107</f>
        <v>0</v>
      </c>
      <c r="K106" s="17"/>
      <c r="L106" s="17"/>
      <c r="M106" s="17"/>
      <c r="N106" s="17"/>
      <c r="O106" s="17"/>
    </row>
    <row r="107" spans="1:15" s="18" customFormat="1" ht="51" customHeight="1" x14ac:dyDescent="0.25">
      <c r="A107" s="45"/>
      <c r="B107" s="31" t="s">
        <v>50</v>
      </c>
      <c r="C107" s="63" t="s">
        <v>38</v>
      </c>
      <c r="D107" s="63" t="s">
        <v>118</v>
      </c>
      <c r="E107" s="63" t="s">
        <v>119</v>
      </c>
      <c r="F107" s="63" t="s">
        <v>128</v>
      </c>
      <c r="G107" s="63" t="s">
        <v>91</v>
      </c>
      <c r="H107" s="54">
        <v>168.17500000000001</v>
      </c>
      <c r="I107" s="56">
        <v>0</v>
      </c>
      <c r="J107" s="56">
        <v>0</v>
      </c>
      <c r="K107" s="17"/>
      <c r="L107" s="17"/>
      <c r="M107" s="17"/>
      <c r="N107" s="17"/>
      <c r="O107" s="17"/>
    </row>
    <row r="108" spans="1:15" s="18" customFormat="1" ht="51.75" customHeight="1" x14ac:dyDescent="0.25">
      <c r="A108" s="45"/>
      <c r="B108" s="41" t="s">
        <v>129</v>
      </c>
      <c r="C108" s="63" t="s">
        <v>38</v>
      </c>
      <c r="D108" s="63" t="s">
        <v>118</v>
      </c>
      <c r="E108" s="63" t="s">
        <v>119</v>
      </c>
      <c r="F108" s="63" t="s">
        <v>130</v>
      </c>
      <c r="G108" s="67"/>
      <c r="H108" s="54">
        <f>H110</f>
        <v>672.7</v>
      </c>
      <c r="I108" s="56">
        <v>0</v>
      </c>
      <c r="J108" s="56">
        <v>0</v>
      </c>
      <c r="K108" s="17"/>
      <c r="L108" s="17"/>
      <c r="M108" s="17"/>
      <c r="N108" s="17"/>
      <c r="O108" s="17"/>
    </row>
    <row r="109" spans="1:15" s="18" customFormat="1" ht="50.25" customHeight="1" x14ac:dyDescent="0.25">
      <c r="A109" s="45"/>
      <c r="B109" s="28" t="s">
        <v>49</v>
      </c>
      <c r="C109" s="63" t="s">
        <v>38</v>
      </c>
      <c r="D109" s="63" t="s">
        <v>118</v>
      </c>
      <c r="E109" s="63" t="s">
        <v>119</v>
      </c>
      <c r="F109" s="63" t="s">
        <v>130</v>
      </c>
      <c r="G109" s="67">
        <v>200</v>
      </c>
      <c r="H109" s="54">
        <f>H110</f>
        <v>672.7</v>
      </c>
      <c r="I109" s="54">
        <f>I110</f>
        <v>0</v>
      </c>
      <c r="J109" s="54">
        <f>J110</f>
        <v>0</v>
      </c>
      <c r="K109" s="17"/>
      <c r="L109" s="17"/>
      <c r="M109" s="17"/>
      <c r="N109" s="17"/>
      <c r="O109" s="17"/>
    </row>
    <row r="110" spans="1:15" s="18" customFormat="1" ht="41.25" customHeight="1" x14ac:dyDescent="0.25">
      <c r="A110" s="45"/>
      <c r="B110" s="31" t="s">
        <v>50</v>
      </c>
      <c r="C110" s="63" t="s">
        <v>38</v>
      </c>
      <c r="D110" s="63" t="s">
        <v>118</v>
      </c>
      <c r="E110" s="63" t="s">
        <v>119</v>
      </c>
      <c r="F110" s="63" t="s">
        <v>130</v>
      </c>
      <c r="G110" s="63" t="s">
        <v>91</v>
      </c>
      <c r="H110" s="54">
        <v>672.7</v>
      </c>
      <c r="I110" s="56">
        <v>0</v>
      </c>
      <c r="J110" s="56">
        <v>0</v>
      </c>
      <c r="K110" s="17"/>
      <c r="L110" s="17"/>
      <c r="M110" s="17"/>
      <c r="N110" s="17"/>
      <c r="O110" s="17"/>
    </row>
    <row r="111" spans="1:15" s="18" customFormat="1" ht="47.25" hidden="1" customHeight="1" x14ac:dyDescent="0.25">
      <c r="A111" s="45"/>
      <c r="B111" s="40" t="s">
        <v>104</v>
      </c>
      <c r="C111" s="76" t="s">
        <v>38</v>
      </c>
      <c r="D111" s="76" t="s">
        <v>118</v>
      </c>
      <c r="E111" s="76" t="s">
        <v>119</v>
      </c>
      <c r="F111" s="77" t="s">
        <v>105</v>
      </c>
      <c r="G111" s="78"/>
      <c r="H111" s="55">
        <f>H112</f>
        <v>0</v>
      </c>
      <c r="I111" s="57"/>
      <c r="J111" s="56"/>
      <c r="K111" s="17"/>
      <c r="L111" s="17"/>
      <c r="M111" s="17"/>
      <c r="N111" s="17"/>
      <c r="O111" s="17"/>
    </row>
    <row r="112" spans="1:15" s="18" customFormat="1" ht="31.5" hidden="1" x14ac:dyDescent="0.25">
      <c r="A112" s="45"/>
      <c r="B112" s="28" t="s">
        <v>106</v>
      </c>
      <c r="C112" s="62" t="s">
        <v>38</v>
      </c>
      <c r="D112" s="66" t="s">
        <v>118</v>
      </c>
      <c r="E112" s="66" t="s">
        <v>119</v>
      </c>
      <c r="F112" s="70" t="s">
        <v>107</v>
      </c>
      <c r="G112" s="65"/>
      <c r="H112" s="58">
        <f>H113+H115</f>
        <v>0</v>
      </c>
      <c r="I112" s="56"/>
      <c r="J112" s="56"/>
      <c r="K112" s="17"/>
      <c r="L112" s="17"/>
      <c r="M112" s="17"/>
      <c r="N112" s="17"/>
      <c r="O112" s="17"/>
    </row>
    <row r="113" spans="1:15" s="18" customFormat="1" ht="15.75" hidden="1" x14ac:dyDescent="0.25">
      <c r="A113" s="45"/>
      <c r="B113" s="28" t="s">
        <v>108</v>
      </c>
      <c r="C113" s="62" t="s">
        <v>38</v>
      </c>
      <c r="D113" s="66" t="s">
        <v>118</v>
      </c>
      <c r="E113" s="66" t="s">
        <v>119</v>
      </c>
      <c r="F113" s="70" t="s">
        <v>109</v>
      </c>
      <c r="G113" s="65"/>
      <c r="H113" s="58">
        <f>H114</f>
        <v>0</v>
      </c>
      <c r="I113" s="56"/>
      <c r="J113" s="56"/>
      <c r="K113" s="17"/>
      <c r="L113" s="17"/>
      <c r="M113" s="17"/>
      <c r="N113" s="17"/>
      <c r="O113" s="17"/>
    </row>
    <row r="114" spans="1:15" s="18" customFormat="1" ht="31.5" hidden="1" x14ac:dyDescent="0.25">
      <c r="A114" s="45"/>
      <c r="B114" s="28" t="s">
        <v>50</v>
      </c>
      <c r="C114" s="62" t="s">
        <v>38</v>
      </c>
      <c r="D114" s="66" t="s">
        <v>118</v>
      </c>
      <c r="E114" s="66" t="s">
        <v>119</v>
      </c>
      <c r="F114" s="70" t="s">
        <v>109</v>
      </c>
      <c r="G114" s="65">
        <v>240</v>
      </c>
      <c r="H114" s="58"/>
      <c r="I114" s="56"/>
      <c r="J114" s="56"/>
      <c r="K114" s="17"/>
      <c r="L114" s="17"/>
      <c r="M114" s="17"/>
      <c r="N114" s="17"/>
      <c r="O114" s="17"/>
    </row>
    <row r="115" spans="1:15" s="18" customFormat="1" ht="15.75" hidden="1" x14ac:dyDescent="0.25">
      <c r="A115" s="45"/>
      <c r="B115" s="31" t="s">
        <v>108</v>
      </c>
      <c r="C115" s="62" t="s">
        <v>38</v>
      </c>
      <c r="D115" s="66" t="s">
        <v>118</v>
      </c>
      <c r="E115" s="66" t="s">
        <v>119</v>
      </c>
      <c r="F115" s="70" t="s">
        <v>110</v>
      </c>
      <c r="G115" s="67"/>
      <c r="H115" s="58">
        <f>H116</f>
        <v>0</v>
      </c>
      <c r="I115" s="56"/>
      <c r="J115" s="56"/>
      <c r="K115" s="17"/>
      <c r="L115" s="17"/>
      <c r="M115" s="17"/>
      <c r="N115" s="17"/>
      <c r="O115" s="17"/>
    </row>
    <row r="116" spans="1:15" s="18" customFormat="1" ht="31.5" hidden="1" x14ac:dyDescent="0.25">
      <c r="A116" s="45"/>
      <c r="B116" s="31" t="s">
        <v>50</v>
      </c>
      <c r="C116" s="62" t="s">
        <v>38</v>
      </c>
      <c r="D116" s="66" t="s">
        <v>118</v>
      </c>
      <c r="E116" s="66" t="s">
        <v>119</v>
      </c>
      <c r="F116" s="70" t="s">
        <v>110</v>
      </c>
      <c r="G116" s="65">
        <v>240</v>
      </c>
      <c r="H116" s="58"/>
      <c r="I116" s="56"/>
      <c r="J116" s="56"/>
      <c r="K116" s="17"/>
      <c r="L116" s="17"/>
      <c r="M116" s="17"/>
      <c r="N116" s="17"/>
      <c r="O116" s="17"/>
    </row>
    <row r="117" spans="1:15" s="18" customFormat="1" ht="30.75" customHeight="1" x14ac:dyDescent="0.25">
      <c r="A117" s="45"/>
      <c r="B117" s="38" t="s">
        <v>19</v>
      </c>
      <c r="C117" s="62" t="s">
        <v>38</v>
      </c>
      <c r="D117" s="62" t="s">
        <v>118</v>
      </c>
      <c r="E117" s="62" t="s">
        <v>131</v>
      </c>
      <c r="F117" s="64"/>
      <c r="G117" s="45"/>
      <c r="H117" s="52">
        <f>H118+H124</f>
        <v>143.44</v>
      </c>
      <c r="I117" s="52">
        <f>I118+I124</f>
        <v>143.44</v>
      </c>
      <c r="J117" s="52">
        <f>J118+J124</f>
        <v>143.44</v>
      </c>
      <c r="K117" s="17"/>
      <c r="L117" s="17"/>
      <c r="M117" s="17"/>
      <c r="N117" s="17"/>
      <c r="O117" s="17"/>
    </row>
    <row r="118" spans="1:15" s="18" customFormat="1" ht="57.75" customHeight="1" x14ac:dyDescent="0.25">
      <c r="A118" s="45"/>
      <c r="B118" s="42" t="s">
        <v>132</v>
      </c>
      <c r="C118" s="62" t="s">
        <v>38</v>
      </c>
      <c r="D118" s="62" t="s">
        <v>118</v>
      </c>
      <c r="E118" s="62" t="s">
        <v>131</v>
      </c>
      <c r="F118" s="79" t="s">
        <v>133</v>
      </c>
      <c r="G118" s="80"/>
      <c r="H118" s="52">
        <f>H119</f>
        <v>100</v>
      </c>
      <c r="I118" s="52">
        <f t="shared" ref="I118:J120" si="8">I119</f>
        <v>100</v>
      </c>
      <c r="J118" s="52">
        <f t="shared" si="8"/>
        <v>100</v>
      </c>
      <c r="K118" s="17"/>
      <c r="L118" s="17"/>
      <c r="M118" s="17"/>
      <c r="N118" s="17"/>
      <c r="O118" s="17"/>
    </row>
    <row r="119" spans="1:15" s="18" customFormat="1" ht="31.5" x14ac:dyDescent="0.25">
      <c r="A119" s="45"/>
      <c r="B119" s="43" t="s">
        <v>183</v>
      </c>
      <c r="C119" s="63" t="s">
        <v>38</v>
      </c>
      <c r="D119" s="63" t="s">
        <v>118</v>
      </c>
      <c r="E119" s="63" t="s">
        <v>131</v>
      </c>
      <c r="F119" s="81" t="s">
        <v>180</v>
      </c>
      <c r="G119" s="82"/>
      <c r="H119" s="58">
        <f>H120</f>
        <v>100</v>
      </c>
      <c r="I119" s="58">
        <f t="shared" si="8"/>
        <v>100</v>
      </c>
      <c r="J119" s="58">
        <f t="shared" si="8"/>
        <v>100</v>
      </c>
      <c r="K119" s="17"/>
      <c r="L119" s="17"/>
      <c r="M119" s="17"/>
      <c r="N119" s="17"/>
      <c r="O119" s="17"/>
    </row>
    <row r="120" spans="1:15" s="18" customFormat="1" ht="21.75" customHeight="1" x14ac:dyDescent="0.25">
      <c r="A120" s="45"/>
      <c r="B120" s="43" t="s">
        <v>135</v>
      </c>
      <c r="C120" s="63" t="s">
        <v>38</v>
      </c>
      <c r="D120" s="63" t="s">
        <v>118</v>
      </c>
      <c r="E120" s="63" t="s">
        <v>131</v>
      </c>
      <c r="F120" s="81" t="s">
        <v>134</v>
      </c>
      <c r="G120" s="82"/>
      <c r="H120" s="58">
        <f>H121</f>
        <v>100</v>
      </c>
      <c r="I120" s="58">
        <f t="shared" si="8"/>
        <v>100</v>
      </c>
      <c r="J120" s="58">
        <f t="shared" si="8"/>
        <v>100</v>
      </c>
      <c r="K120" s="17"/>
      <c r="L120" s="17"/>
      <c r="M120" s="17"/>
      <c r="N120" s="17"/>
      <c r="O120" s="17"/>
    </row>
    <row r="121" spans="1:15" s="18" customFormat="1" ht="24" customHeight="1" x14ac:dyDescent="0.25">
      <c r="A121" s="45"/>
      <c r="B121" s="28" t="s">
        <v>136</v>
      </c>
      <c r="C121" s="63" t="s">
        <v>38</v>
      </c>
      <c r="D121" s="63" t="s">
        <v>118</v>
      </c>
      <c r="E121" s="63" t="s">
        <v>131</v>
      </c>
      <c r="F121" s="81" t="s">
        <v>134</v>
      </c>
      <c r="G121" s="82"/>
      <c r="H121" s="58">
        <f>H123</f>
        <v>100</v>
      </c>
      <c r="I121" s="58">
        <f>I123</f>
        <v>100</v>
      </c>
      <c r="J121" s="58">
        <f>J123</f>
        <v>100</v>
      </c>
      <c r="K121" s="17"/>
      <c r="L121" s="17"/>
      <c r="M121" s="17"/>
      <c r="N121" s="17"/>
      <c r="O121" s="17"/>
    </row>
    <row r="122" spans="1:15" s="18" customFormat="1" ht="39" customHeight="1" x14ac:dyDescent="0.25">
      <c r="A122" s="45"/>
      <c r="B122" s="28" t="s">
        <v>49</v>
      </c>
      <c r="C122" s="63" t="s">
        <v>38</v>
      </c>
      <c r="D122" s="63" t="s">
        <v>118</v>
      </c>
      <c r="E122" s="63" t="s">
        <v>131</v>
      </c>
      <c r="F122" s="81" t="s">
        <v>134</v>
      </c>
      <c r="G122" s="82">
        <v>200</v>
      </c>
      <c r="H122" s="58">
        <f>H123</f>
        <v>100</v>
      </c>
      <c r="I122" s="58">
        <f>I123</f>
        <v>100</v>
      </c>
      <c r="J122" s="58">
        <f>J123</f>
        <v>100</v>
      </c>
      <c r="K122" s="17"/>
      <c r="L122" s="17"/>
      <c r="M122" s="17"/>
      <c r="N122" s="17"/>
      <c r="O122" s="17"/>
    </row>
    <row r="123" spans="1:15" s="18" customFormat="1" ht="39.75" customHeight="1" x14ac:dyDescent="0.25">
      <c r="A123" s="45"/>
      <c r="B123" s="31" t="s">
        <v>50</v>
      </c>
      <c r="C123" s="63" t="s">
        <v>38</v>
      </c>
      <c r="D123" s="63" t="s">
        <v>118</v>
      </c>
      <c r="E123" s="63" t="s">
        <v>131</v>
      </c>
      <c r="F123" s="81" t="s">
        <v>134</v>
      </c>
      <c r="G123" s="82">
        <v>240</v>
      </c>
      <c r="H123" s="58">
        <v>100</v>
      </c>
      <c r="I123" s="58">
        <v>100</v>
      </c>
      <c r="J123" s="58">
        <v>100</v>
      </c>
      <c r="K123" s="17"/>
      <c r="L123" s="17"/>
      <c r="M123" s="17"/>
      <c r="N123" s="17"/>
      <c r="O123" s="17"/>
    </row>
    <row r="124" spans="1:15" s="18" customFormat="1" ht="54" customHeight="1" x14ac:dyDescent="0.25">
      <c r="A124" s="45"/>
      <c r="B124" s="42" t="s">
        <v>69</v>
      </c>
      <c r="C124" s="62" t="s">
        <v>38</v>
      </c>
      <c r="D124" s="83" t="s">
        <v>118</v>
      </c>
      <c r="E124" s="83" t="s">
        <v>131</v>
      </c>
      <c r="F124" s="84" t="s">
        <v>88</v>
      </c>
      <c r="G124" s="83"/>
      <c r="H124" s="53">
        <f>H125</f>
        <v>43.44</v>
      </c>
      <c r="I124" s="53">
        <f t="shared" ref="I124:J126" si="9">I125</f>
        <v>43.44</v>
      </c>
      <c r="J124" s="53">
        <f t="shared" si="9"/>
        <v>43.44</v>
      </c>
      <c r="K124" s="17"/>
      <c r="L124" s="17"/>
      <c r="M124" s="17"/>
      <c r="N124" s="17"/>
      <c r="O124" s="17"/>
    </row>
    <row r="125" spans="1:15" s="18" customFormat="1" ht="15.75" x14ac:dyDescent="0.25">
      <c r="A125" s="45"/>
      <c r="B125" s="28" t="s">
        <v>7</v>
      </c>
      <c r="C125" s="63" t="s">
        <v>38</v>
      </c>
      <c r="D125" s="63" t="s">
        <v>118</v>
      </c>
      <c r="E125" s="63" t="s">
        <v>131</v>
      </c>
      <c r="F125" s="70" t="s">
        <v>72</v>
      </c>
      <c r="G125" s="83"/>
      <c r="H125" s="54">
        <f>H126</f>
        <v>43.44</v>
      </c>
      <c r="I125" s="54">
        <f t="shared" si="9"/>
        <v>43.44</v>
      </c>
      <c r="J125" s="54">
        <f t="shared" si="9"/>
        <v>43.44</v>
      </c>
      <c r="K125" s="17"/>
      <c r="L125" s="17"/>
      <c r="M125" s="17"/>
      <c r="N125" s="17"/>
      <c r="O125" s="17"/>
    </row>
    <row r="126" spans="1:15" s="18" customFormat="1" ht="15.75" x14ac:dyDescent="0.25">
      <c r="A126" s="45"/>
      <c r="B126" s="28" t="s">
        <v>7</v>
      </c>
      <c r="C126" s="63" t="s">
        <v>38</v>
      </c>
      <c r="D126" s="63" t="s">
        <v>118</v>
      </c>
      <c r="E126" s="63" t="s">
        <v>131</v>
      </c>
      <c r="F126" s="70" t="s">
        <v>73</v>
      </c>
      <c r="G126" s="65"/>
      <c r="H126" s="54">
        <f>H127</f>
        <v>43.44</v>
      </c>
      <c r="I126" s="54">
        <f t="shared" si="9"/>
        <v>43.44</v>
      </c>
      <c r="J126" s="54">
        <f t="shared" si="9"/>
        <v>43.44</v>
      </c>
      <c r="K126" s="17"/>
      <c r="L126" s="17"/>
      <c r="M126" s="17"/>
      <c r="N126" s="17"/>
      <c r="O126" s="17"/>
    </row>
    <row r="127" spans="1:15" s="18" customFormat="1" ht="27.75" customHeight="1" x14ac:dyDescent="0.25">
      <c r="A127" s="45"/>
      <c r="B127" s="28" t="s">
        <v>136</v>
      </c>
      <c r="C127" s="63" t="s">
        <v>38</v>
      </c>
      <c r="D127" s="63" t="s">
        <v>118</v>
      </c>
      <c r="E127" s="63" t="s">
        <v>131</v>
      </c>
      <c r="F127" s="63" t="s">
        <v>137</v>
      </c>
      <c r="G127" s="65"/>
      <c r="H127" s="54">
        <f>H129</f>
        <v>43.44</v>
      </c>
      <c r="I127" s="54">
        <f>I129</f>
        <v>43.44</v>
      </c>
      <c r="J127" s="54">
        <f>J129</f>
        <v>43.44</v>
      </c>
      <c r="K127" s="17"/>
      <c r="L127" s="17"/>
      <c r="M127" s="17"/>
      <c r="N127" s="17"/>
      <c r="O127" s="17"/>
    </row>
    <row r="128" spans="1:15" s="18" customFormat="1" ht="36.75" customHeight="1" x14ac:dyDescent="0.25">
      <c r="A128" s="45"/>
      <c r="B128" s="28" t="s">
        <v>49</v>
      </c>
      <c r="C128" s="63" t="s">
        <v>38</v>
      </c>
      <c r="D128" s="63" t="s">
        <v>118</v>
      </c>
      <c r="E128" s="63" t="s">
        <v>131</v>
      </c>
      <c r="F128" s="63" t="s">
        <v>137</v>
      </c>
      <c r="G128" s="65">
        <v>200</v>
      </c>
      <c r="H128" s="54">
        <f>H129</f>
        <v>43.44</v>
      </c>
      <c r="I128" s="54">
        <f>I129</f>
        <v>43.44</v>
      </c>
      <c r="J128" s="54">
        <f>J129</f>
        <v>43.44</v>
      </c>
      <c r="K128" s="17"/>
      <c r="L128" s="17"/>
      <c r="M128" s="17"/>
      <c r="N128" s="17"/>
      <c r="O128" s="17"/>
    </row>
    <row r="129" spans="1:15" s="18" customFormat="1" ht="46.5" customHeight="1" x14ac:dyDescent="0.25">
      <c r="A129" s="45"/>
      <c r="B129" s="31" t="s">
        <v>50</v>
      </c>
      <c r="C129" s="63" t="s">
        <v>38</v>
      </c>
      <c r="D129" s="63" t="s">
        <v>118</v>
      </c>
      <c r="E129" s="63" t="s">
        <v>131</v>
      </c>
      <c r="F129" s="63" t="s">
        <v>137</v>
      </c>
      <c r="G129" s="65">
        <v>240</v>
      </c>
      <c r="H129" s="54">
        <f>143.44-100</f>
        <v>43.44</v>
      </c>
      <c r="I129" s="54">
        <f>143.44-100</f>
        <v>43.44</v>
      </c>
      <c r="J129" s="54">
        <f>143.44-100</f>
        <v>43.44</v>
      </c>
      <c r="K129" s="17"/>
      <c r="L129" s="17"/>
      <c r="M129" s="17"/>
      <c r="N129" s="17"/>
      <c r="O129" s="17"/>
    </row>
    <row r="130" spans="1:15" s="18" customFormat="1" ht="21.75" customHeight="1" x14ac:dyDescent="0.25">
      <c r="A130" s="45">
        <v>5</v>
      </c>
      <c r="B130" s="38" t="s">
        <v>20</v>
      </c>
      <c r="C130" s="62" t="s">
        <v>38</v>
      </c>
      <c r="D130" s="64" t="s">
        <v>138</v>
      </c>
      <c r="E130" s="64"/>
      <c r="F130" s="64" t="s">
        <v>139</v>
      </c>
      <c r="G130" s="45" t="s">
        <v>139</v>
      </c>
      <c r="H130" s="52">
        <f>H131+H138+H151</f>
        <v>3414.8049999999998</v>
      </c>
      <c r="I130" s="52">
        <f>I131+I138+I151</f>
        <v>4037.5505099999996</v>
      </c>
      <c r="J130" s="52">
        <f>J131+J138+J151</f>
        <v>3785.21126</v>
      </c>
      <c r="K130" s="17"/>
      <c r="L130" s="17"/>
      <c r="M130" s="17"/>
      <c r="N130" s="17"/>
      <c r="O130" s="17"/>
    </row>
    <row r="131" spans="1:15" s="18" customFormat="1" ht="15.75" x14ac:dyDescent="0.25">
      <c r="A131" s="45"/>
      <c r="B131" s="38" t="s">
        <v>27</v>
      </c>
      <c r="C131" s="62" t="s">
        <v>38</v>
      </c>
      <c r="D131" s="62" t="s">
        <v>138</v>
      </c>
      <c r="E131" s="62" t="s">
        <v>140</v>
      </c>
      <c r="F131" s="64"/>
      <c r="G131" s="45"/>
      <c r="H131" s="52">
        <f>H132</f>
        <v>84.444999999999993</v>
      </c>
      <c r="I131" s="52">
        <f t="shared" ref="I131:J134" si="10">I132</f>
        <v>84.444999999999993</v>
      </c>
      <c r="J131" s="52">
        <f t="shared" si="10"/>
        <v>84.444999999999993</v>
      </c>
      <c r="K131" s="17"/>
      <c r="L131" s="17"/>
      <c r="M131" s="17"/>
      <c r="N131" s="17"/>
      <c r="O131" s="17"/>
    </row>
    <row r="132" spans="1:15" s="18" customFormat="1" ht="47.25" x14ac:dyDescent="0.25">
      <c r="A132" s="45"/>
      <c r="B132" s="38" t="s">
        <v>69</v>
      </c>
      <c r="C132" s="62" t="s">
        <v>38</v>
      </c>
      <c r="D132" s="66" t="s">
        <v>138</v>
      </c>
      <c r="E132" s="63" t="s">
        <v>140</v>
      </c>
      <c r="F132" s="69" t="s">
        <v>88</v>
      </c>
      <c r="G132" s="45"/>
      <c r="H132" s="53">
        <f>H133</f>
        <v>84.444999999999993</v>
      </c>
      <c r="I132" s="53">
        <f t="shared" si="10"/>
        <v>84.444999999999993</v>
      </c>
      <c r="J132" s="53">
        <f t="shared" si="10"/>
        <v>84.444999999999993</v>
      </c>
      <c r="K132" s="17"/>
      <c r="L132" s="17"/>
      <c r="M132" s="17"/>
      <c r="N132" s="17"/>
      <c r="O132" s="17"/>
    </row>
    <row r="133" spans="1:15" s="18" customFormat="1" ht="15.75" x14ac:dyDescent="0.25">
      <c r="A133" s="45"/>
      <c r="B133" s="28" t="s">
        <v>7</v>
      </c>
      <c r="C133" s="63" t="s">
        <v>38</v>
      </c>
      <c r="D133" s="66" t="s">
        <v>138</v>
      </c>
      <c r="E133" s="63" t="s">
        <v>140</v>
      </c>
      <c r="F133" s="70" t="s">
        <v>72</v>
      </c>
      <c r="G133" s="45"/>
      <c r="H133" s="54">
        <f>H134</f>
        <v>84.444999999999993</v>
      </c>
      <c r="I133" s="54">
        <f t="shared" si="10"/>
        <v>84.444999999999993</v>
      </c>
      <c r="J133" s="54">
        <f t="shared" si="10"/>
        <v>84.444999999999993</v>
      </c>
      <c r="K133" s="17"/>
      <c r="L133" s="17"/>
      <c r="M133" s="17"/>
      <c r="N133" s="17"/>
      <c r="O133" s="17"/>
    </row>
    <row r="134" spans="1:15" s="18" customFormat="1" ht="15.75" x14ac:dyDescent="0.25">
      <c r="A134" s="45"/>
      <c r="B134" s="28" t="s">
        <v>7</v>
      </c>
      <c r="C134" s="63" t="s">
        <v>38</v>
      </c>
      <c r="D134" s="66" t="s">
        <v>138</v>
      </c>
      <c r="E134" s="63" t="s">
        <v>140</v>
      </c>
      <c r="F134" s="70" t="s">
        <v>73</v>
      </c>
      <c r="G134" s="67"/>
      <c r="H134" s="54">
        <f>H135</f>
        <v>84.444999999999993</v>
      </c>
      <c r="I134" s="54">
        <f t="shared" si="10"/>
        <v>84.444999999999993</v>
      </c>
      <c r="J134" s="54">
        <f t="shared" si="10"/>
        <v>84.444999999999993</v>
      </c>
      <c r="K134" s="17"/>
      <c r="L134" s="17"/>
      <c r="M134" s="17"/>
      <c r="N134" s="17"/>
      <c r="O134" s="17"/>
    </row>
    <row r="135" spans="1:15" s="18" customFormat="1" ht="15.75" x14ac:dyDescent="0.25">
      <c r="A135" s="45"/>
      <c r="B135" s="31" t="s">
        <v>141</v>
      </c>
      <c r="C135" s="63" t="s">
        <v>38</v>
      </c>
      <c r="D135" s="66" t="s">
        <v>138</v>
      </c>
      <c r="E135" s="63" t="s">
        <v>140</v>
      </c>
      <c r="F135" s="66" t="s">
        <v>142</v>
      </c>
      <c r="G135" s="67"/>
      <c r="H135" s="54">
        <f>H137</f>
        <v>84.444999999999993</v>
      </c>
      <c r="I135" s="54">
        <f>I137</f>
        <v>84.444999999999993</v>
      </c>
      <c r="J135" s="54">
        <f>J137</f>
        <v>84.444999999999993</v>
      </c>
      <c r="K135" s="17"/>
      <c r="L135" s="17"/>
      <c r="M135" s="17"/>
      <c r="N135" s="17"/>
      <c r="O135" s="17"/>
    </row>
    <row r="136" spans="1:15" s="18" customFormat="1" ht="31.5" x14ac:dyDescent="0.25">
      <c r="A136" s="45"/>
      <c r="B136" s="28" t="s">
        <v>49</v>
      </c>
      <c r="C136" s="63" t="s">
        <v>38</v>
      </c>
      <c r="D136" s="66" t="s">
        <v>138</v>
      </c>
      <c r="E136" s="63" t="s">
        <v>140</v>
      </c>
      <c r="F136" s="66" t="s">
        <v>142</v>
      </c>
      <c r="G136" s="67">
        <v>200</v>
      </c>
      <c r="H136" s="54">
        <f>H137</f>
        <v>84.444999999999993</v>
      </c>
      <c r="I136" s="54">
        <f>I137</f>
        <v>84.444999999999993</v>
      </c>
      <c r="J136" s="54">
        <f>J137</f>
        <v>84.444999999999993</v>
      </c>
      <c r="K136" s="17"/>
      <c r="L136" s="17"/>
      <c r="M136" s="17"/>
      <c r="N136" s="17"/>
      <c r="O136" s="17"/>
    </row>
    <row r="137" spans="1:15" s="18" customFormat="1" ht="33" customHeight="1" x14ac:dyDescent="0.25">
      <c r="A137" s="45"/>
      <c r="B137" s="31" t="s">
        <v>50</v>
      </c>
      <c r="C137" s="63" t="s">
        <v>38</v>
      </c>
      <c r="D137" s="66" t="s">
        <v>138</v>
      </c>
      <c r="E137" s="63" t="s">
        <v>140</v>
      </c>
      <c r="F137" s="66" t="s">
        <v>142</v>
      </c>
      <c r="G137" s="67">
        <v>240</v>
      </c>
      <c r="H137" s="54">
        <v>84.444999999999993</v>
      </c>
      <c r="I137" s="54">
        <v>84.444999999999993</v>
      </c>
      <c r="J137" s="54">
        <v>84.444999999999993</v>
      </c>
      <c r="K137" s="17"/>
      <c r="L137" s="17"/>
      <c r="M137" s="17"/>
      <c r="N137" s="17"/>
      <c r="O137" s="17"/>
    </row>
    <row r="138" spans="1:15" s="33" customFormat="1" ht="15.75" x14ac:dyDescent="0.25">
      <c r="A138" s="50"/>
      <c r="B138" s="38" t="s">
        <v>24</v>
      </c>
      <c r="C138" s="62" t="s">
        <v>38</v>
      </c>
      <c r="D138" s="62" t="s">
        <v>138</v>
      </c>
      <c r="E138" s="62" t="s">
        <v>143</v>
      </c>
      <c r="F138" s="64"/>
      <c r="G138" s="45"/>
      <c r="H138" s="52">
        <f>H145+H139</f>
        <v>92.6</v>
      </c>
      <c r="I138" s="52">
        <f>I145+I139</f>
        <v>92.6</v>
      </c>
      <c r="J138" s="52">
        <f>J145+J139</f>
        <v>92.6</v>
      </c>
      <c r="K138" s="32"/>
      <c r="L138" s="32"/>
      <c r="M138" s="32"/>
      <c r="N138" s="32"/>
      <c r="O138" s="32"/>
    </row>
    <row r="139" spans="1:15" s="18" customFormat="1" ht="56.25" hidden="1" customHeight="1" x14ac:dyDescent="0.25">
      <c r="A139" s="45"/>
      <c r="B139" s="38" t="s">
        <v>104</v>
      </c>
      <c r="C139" s="62" t="s">
        <v>38</v>
      </c>
      <c r="D139" s="64" t="s">
        <v>138</v>
      </c>
      <c r="E139" s="64" t="s">
        <v>143</v>
      </c>
      <c r="F139" s="69" t="s">
        <v>105</v>
      </c>
      <c r="G139" s="68"/>
      <c r="H139" s="52">
        <f>H140</f>
        <v>0</v>
      </c>
      <c r="I139" s="52">
        <f>I140</f>
        <v>0</v>
      </c>
      <c r="J139" s="52">
        <f>J140</f>
        <v>0</v>
      </c>
      <c r="K139" s="17"/>
      <c r="L139" s="17"/>
      <c r="M139" s="17"/>
      <c r="N139" s="17"/>
      <c r="O139" s="17"/>
    </row>
    <row r="140" spans="1:15" s="18" customFormat="1" ht="19.5" hidden="1" customHeight="1" x14ac:dyDescent="0.25">
      <c r="A140" s="45"/>
      <c r="B140" s="28" t="s">
        <v>106</v>
      </c>
      <c r="C140" s="62" t="s">
        <v>38</v>
      </c>
      <c r="D140" s="66" t="s">
        <v>138</v>
      </c>
      <c r="E140" s="66" t="s">
        <v>143</v>
      </c>
      <c r="F140" s="70" t="s">
        <v>107</v>
      </c>
      <c r="G140" s="65"/>
      <c r="H140" s="58">
        <f>H141+H143</f>
        <v>0</v>
      </c>
      <c r="I140" s="58">
        <f>I141+I143</f>
        <v>0</v>
      </c>
      <c r="J140" s="58">
        <f>J141+J143</f>
        <v>0</v>
      </c>
      <c r="K140" s="17"/>
      <c r="L140" s="17"/>
      <c r="M140" s="17"/>
      <c r="N140" s="17"/>
      <c r="O140" s="17"/>
    </row>
    <row r="141" spans="1:15" s="18" customFormat="1" ht="17.25" hidden="1" customHeight="1" x14ac:dyDescent="0.25">
      <c r="A141" s="45"/>
      <c r="B141" s="28" t="s">
        <v>144</v>
      </c>
      <c r="C141" s="62" t="s">
        <v>38</v>
      </c>
      <c r="D141" s="66" t="s">
        <v>138</v>
      </c>
      <c r="E141" s="66" t="s">
        <v>143</v>
      </c>
      <c r="F141" s="70" t="s">
        <v>109</v>
      </c>
      <c r="G141" s="65"/>
      <c r="H141" s="58">
        <f>H142</f>
        <v>0</v>
      </c>
      <c r="I141" s="58">
        <f>I142</f>
        <v>0</v>
      </c>
      <c r="J141" s="58">
        <f>J142</f>
        <v>0</v>
      </c>
      <c r="K141" s="17"/>
      <c r="L141" s="17"/>
      <c r="M141" s="17"/>
      <c r="N141" s="17"/>
      <c r="O141" s="17"/>
    </row>
    <row r="142" spans="1:15" s="18" customFormat="1" ht="19.5" hidden="1" customHeight="1" x14ac:dyDescent="0.25">
      <c r="A142" s="45"/>
      <c r="B142" s="28" t="s">
        <v>50</v>
      </c>
      <c r="C142" s="62" t="s">
        <v>38</v>
      </c>
      <c r="D142" s="66" t="s">
        <v>138</v>
      </c>
      <c r="E142" s="66" t="s">
        <v>143</v>
      </c>
      <c r="F142" s="70" t="s">
        <v>109</v>
      </c>
      <c r="G142" s="65">
        <v>240</v>
      </c>
      <c r="H142" s="58">
        <v>0</v>
      </c>
      <c r="I142" s="58">
        <v>0</v>
      </c>
      <c r="J142" s="58">
        <v>0</v>
      </c>
      <c r="K142" s="17"/>
      <c r="L142" s="17"/>
      <c r="M142" s="17"/>
      <c r="N142" s="17"/>
      <c r="O142" s="17"/>
    </row>
    <row r="143" spans="1:15" s="18" customFormat="1" ht="19.5" hidden="1" customHeight="1" x14ac:dyDescent="0.25">
      <c r="A143" s="45"/>
      <c r="B143" s="31" t="s">
        <v>108</v>
      </c>
      <c r="C143" s="62" t="s">
        <v>38</v>
      </c>
      <c r="D143" s="66" t="s">
        <v>138</v>
      </c>
      <c r="E143" s="66" t="s">
        <v>143</v>
      </c>
      <c r="F143" s="70" t="s">
        <v>110</v>
      </c>
      <c r="G143" s="67"/>
      <c r="H143" s="58">
        <f>H144</f>
        <v>0</v>
      </c>
      <c r="I143" s="58">
        <f>I144</f>
        <v>0</v>
      </c>
      <c r="J143" s="58">
        <f>J144</f>
        <v>0</v>
      </c>
      <c r="K143" s="17"/>
      <c r="L143" s="17"/>
      <c r="M143" s="17"/>
      <c r="N143" s="17"/>
      <c r="O143" s="17"/>
    </row>
    <row r="144" spans="1:15" s="18" customFormat="1" ht="18" hidden="1" customHeight="1" x14ac:dyDescent="0.25">
      <c r="A144" s="45"/>
      <c r="B144" s="31" t="s">
        <v>50</v>
      </c>
      <c r="C144" s="62" t="s">
        <v>38</v>
      </c>
      <c r="D144" s="66" t="s">
        <v>138</v>
      </c>
      <c r="E144" s="66" t="s">
        <v>143</v>
      </c>
      <c r="F144" s="70" t="s">
        <v>110</v>
      </c>
      <c r="G144" s="65">
        <v>240</v>
      </c>
      <c r="H144" s="58">
        <v>0</v>
      </c>
      <c r="I144" s="58">
        <v>0</v>
      </c>
      <c r="J144" s="58">
        <v>0</v>
      </c>
      <c r="K144" s="17"/>
      <c r="L144" s="17"/>
      <c r="M144" s="17"/>
      <c r="N144" s="17"/>
      <c r="O144" s="17"/>
    </row>
    <row r="145" spans="1:15" s="18" customFormat="1" ht="47.25" x14ac:dyDescent="0.25">
      <c r="A145" s="45"/>
      <c r="B145" s="38" t="s">
        <v>69</v>
      </c>
      <c r="C145" s="62" t="s">
        <v>38</v>
      </c>
      <c r="D145" s="64" t="s">
        <v>138</v>
      </c>
      <c r="E145" s="64" t="s">
        <v>143</v>
      </c>
      <c r="F145" s="69" t="s">
        <v>88</v>
      </c>
      <c r="G145" s="68"/>
      <c r="H145" s="53">
        <f>H146</f>
        <v>92.6</v>
      </c>
      <c r="I145" s="53">
        <f t="shared" ref="I145:J147" si="11">I146</f>
        <v>92.6</v>
      </c>
      <c r="J145" s="53">
        <f t="shared" si="11"/>
        <v>92.6</v>
      </c>
      <c r="K145" s="17"/>
      <c r="L145" s="17"/>
      <c r="M145" s="17"/>
      <c r="N145" s="17"/>
      <c r="O145" s="17"/>
    </row>
    <row r="146" spans="1:15" s="18" customFormat="1" ht="15.75" x14ac:dyDescent="0.25">
      <c r="A146" s="45"/>
      <c r="B146" s="28" t="s">
        <v>71</v>
      </c>
      <c r="C146" s="63" t="s">
        <v>38</v>
      </c>
      <c r="D146" s="66" t="s">
        <v>138</v>
      </c>
      <c r="E146" s="66" t="s">
        <v>143</v>
      </c>
      <c r="F146" s="70" t="s">
        <v>72</v>
      </c>
      <c r="G146" s="68"/>
      <c r="H146" s="58">
        <f>H147</f>
        <v>92.6</v>
      </c>
      <c r="I146" s="58">
        <f t="shared" si="11"/>
        <v>92.6</v>
      </c>
      <c r="J146" s="58">
        <f t="shared" si="11"/>
        <v>92.6</v>
      </c>
      <c r="K146" s="17"/>
      <c r="L146" s="17"/>
      <c r="M146" s="17"/>
      <c r="N146" s="17"/>
      <c r="O146" s="17"/>
    </row>
    <row r="147" spans="1:15" s="18" customFormat="1" ht="15.75" x14ac:dyDescent="0.25">
      <c r="A147" s="45"/>
      <c r="B147" s="28" t="s">
        <v>71</v>
      </c>
      <c r="C147" s="63" t="s">
        <v>38</v>
      </c>
      <c r="D147" s="66" t="s">
        <v>138</v>
      </c>
      <c r="E147" s="66" t="s">
        <v>143</v>
      </c>
      <c r="F147" s="70" t="s">
        <v>73</v>
      </c>
      <c r="G147" s="67"/>
      <c r="H147" s="58">
        <f>H148</f>
        <v>92.6</v>
      </c>
      <c r="I147" s="58">
        <f t="shared" si="11"/>
        <v>92.6</v>
      </c>
      <c r="J147" s="58">
        <f t="shared" si="11"/>
        <v>92.6</v>
      </c>
      <c r="K147" s="17"/>
      <c r="L147" s="17"/>
      <c r="M147" s="17"/>
      <c r="N147" s="17"/>
      <c r="O147" s="17"/>
    </row>
    <row r="148" spans="1:15" s="18" customFormat="1" ht="21" customHeight="1" x14ac:dyDescent="0.25">
      <c r="A148" s="45"/>
      <c r="B148" s="31" t="s">
        <v>145</v>
      </c>
      <c r="C148" s="63" t="s">
        <v>38</v>
      </c>
      <c r="D148" s="66" t="s">
        <v>138</v>
      </c>
      <c r="E148" s="66" t="s">
        <v>143</v>
      </c>
      <c r="F148" s="70" t="s">
        <v>146</v>
      </c>
      <c r="G148" s="67"/>
      <c r="H148" s="58">
        <f>H150</f>
        <v>92.6</v>
      </c>
      <c r="I148" s="58">
        <f>I150</f>
        <v>92.6</v>
      </c>
      <c r="J148" s="58">
        <f>J150</f>
        <v>92.6</v>
      </c>
      <c r="K148" s="17"/>
      <c r="L148" s="17"/>
      <c r="M148" s="17"/>
      <c r="N148" s="17"/>
      <c r="O148" s="17"/>
    </row>
    <row r="149" spans="1:15" s="18" customFormat="1" ht="31.5" x14ac:dyDescent="0.25">
      <c r="A149" s="45"/>
      <c r="B149" s="28" t="s">
        <v>49</v>
      </c>
      <c r="C149" s="63" t="s">
        <v>38</v>
      </c>
      <c r="D149" s="66" t="s">
        <v>138</v>
      </c>
      <c r="E149" s="66" t="s">
        <v>143</v>
      </c>
      <c r="F149" s="70" t="s">
        <v>146</v>
      </c>
      <c r="G149" s="67">
        <v>200</v>
      </c>
      <c r="H149" s="58">
        <f>H150</f>
        <v>92.6</v>
      </c>
      <c r="I149" s="58">
        <f>I150</f>
        <v>92.6</v>
      </c>
      <c r="J149" s="58">
        <f>J150</f>
        <v>92.6</v>
      </c>
      <c r="K149" s="17"/>
      <c r="L149" s="17"/>
      <c r="M149" s="17"/>
      <c r="N149" s="17"/>
      <c r="O149" s="17"/>
    </row>
    <row r="150" spans="1:15" s="18" customFormat="1" ht="36" customHeight="1" x14ac:dyDescent="0.25">
      <c r="A150" s="45"/>
      <c r="B150" s="31" t="s">
        <v>50</v>
      </c>
      <c r="C150" s="63" t="s">
        <v>38</v>
      </c>
      <c r="D150" s="66" t="s">
        <v>138</v>
      </c>
      <c r="E150" s="66" t="s">
        <v>143</v>
      </c>
      <c r="F150" s="70" t="s">
        <v>146</v>
      </c>
      <c r="G150" s="67">
        <v>240</v>
      </c>
      <c r="H150" s="58">
        <v>92.6</v>
      </c>
      <c r="I150" s="58">
        <v>92.6</v>
      </c>
      <c r="J150" s="58">
        <v>92.6</v>
      </c>
      <c r="K150" s="17"/>
      <c r="L150" s="17"/>
      <c r="M150" s="17"/>
      <c r="N150" s="17"/>
      <c r="O150" s="17"/>
    </row>
    <row r="151" spans="1:15" s="18" customFormat="1" ht="19.5" customHeight="1" x14ac:dyDescent="0.25">
      <c r="A151" s="45"/>
      <c r="B151" s="38" t="s">
        <v>21</v>
      </c>
      <c r="C151" s="62" t="s">
        <v>38</v>
      </c>
      <c r="D151" s="62" t="s">
        <v>138</v>
      </c>
      <c r="E151" s="62" t="s">
        <v>147</v>
      </c>
      <c r="F151" s="64"/>
      <c r="G151" s="45"/>
      <c r="H151" s="52">
        <f>H152+H157+H162+H175</f>
        <v>3237.7599999999998</v>
      </c>
      <c r="I151" s="52">
        <f>I152+I157+I162+I175</f>
        <v>3860.5055099999995</v>
      </c>
      <c r="J151" s="52">
        <f>J152+J157+J162+J175</f>
        <v>3608.16626</v>
      </c>
      <c r="K151" s="17"/>
      <c r="L151" s="17"/>
      <c r="M151" s="17"/>
      <c r="N151" s="17"/>
      <c r="O151" s="17"/>
    </row>
    <row r="152" spans="1:15" s="20" customFormat="1" ht="71.25" customHeight="1" x14ac:dyDescent="0.25">
      <c r="A152" s="45"/>
      <c r="B152" s="38" t="s">
        <v>184</v>
      </c>
      <c r="C152" s="62" t="s">
        <v>38</v>
      </c>
      <c r="D152" s="62" t="s">
        <v>138</v>
      </c>
      <c r="E152" s="62" t="s">
        <v>147</v>
      </c>
      <c r="F152" s="64" t="s">
        <v>148</v>
      </c>
      <c r="G152" s="45"/>
      <c r="H152" s="52">
        <f>H153</f>
        <v>1432.58</v>
      </c>
      <c r="I152" s="52">
        <f t="shared" ref="I152:J155" si="12">I153</f>
        <v>1468.6189999999999</v>
      </c>
      <c r="J152" s="52">
        <f t="shared" si="12"/>
        <v>1362.146</v>
      </c>
      <c r="K152" s="19"/>
      <c r="L152" s="19"/>
      <c r="M152" s="19"/>
      <c r="N152" s="19"/>
      <c r="O152" s="19"/>
    </row>
    <row r="153" spans="1:15" s="18" customFormat="1" ht="55.5" customHeight="1" x14ac:dyDescent="0.25">
      <c r="A153" s="45"/>
      <c r="B153" s="31" t="s">
        <v>185</v>
      </c>
      <c r="C153" s="63" t="s">
        <v>38</v>
      </c>
      <c r="D153" s="63" t="s">
        <v>138</v>
      </c>
      <c r="E153" s="63" t="s">
        <v>147</v>
      </c>
      <c r="F153" s="66" t="s">
        <v>149</v>
      </c>
      <c r="G153" s="67"/>
      <c r="H153" s="58">
        <f>H154</f>
        <v>1432.58</v>
      </c>
      <c r="I153" s="58">
        <f t="shared" si="12"/>
        <v>1468.6189999999999</v>
      </c>
      <c r="J153" s="58">
        <f t="shared" si="12"/>
        <v>1362.146</v>
      </c>
      <c r="K153" s="17"/>
      <c r="L153" s="17"/>
      <c r="M153" s="17"/>
      <c r="N153" s="17"/>
      <c r="O153" s="17"/>
    </row>
    <row r="154" spans="1:15" s="18" customFormat="1" ht="39.75" customHeight="1" x14ac:dyDescent="0.25">
      <c r="A154" s="45"/>
      <c r="B154" s="28" t="s">
        <v>150</v>
      </c>
      <c r="C154" s="63" t="s">
        <v>38</v>
      </c>
      <c r="D154" s="63" t="s">
        <v>138</v>
      </c>
      <c r="E154" s="63" t="s">
        <v>147</v>
      </c>
      <c r="F154" s="66" t="s">
        <v>149</v>
      </c>
      <c r="G154" s="67"/>
      <c r="H154" s="58">
        <f>H155</f>
        <v>1432.58</v>
      </c>
      <c r="I154" s="58">
        <f t="shared" si="12"/>
        <v>1468.6189999999999</v>
      </c>
      <c r="J154" s="58">
        <f t="shared" si="12"/>
        <v>1362.146</v>
      </c>
      <c r="K154" s="17"/>
      <c r="L154" s="17"/>
      <c r="M154" s="17"/>
      <c r="N154" s="17"/>
      <c r="O154" s="17"/>
    </row>
    <row r="155" spans="1:15" s="18" customFormat="1" ht="36" customHeight="1" x14ac:dyDescent="0.25">
      <c r="A155" s="45"/>
      <c r="B155" s="28" t="s">
        <v>49</v>
      </c>
      <c r="C155" s="63" t="s">
        <v>38</v>
      </c>
      <c r="D155" s="63" t="s">
        <v>138</v>
      </c>
      <c r="E155" s="63" t="s">
        <v>147</v>
      </c>
      <c r="F155" s="66" t="s">
        <v>149</v>
      </c>
      <c r="G155" s="67">
        <v>200</v>
      </c>
      <c r="H155" s="58">
        <f>H156</f>
        <v>1432.58</v>
      </c>
      <c r="I155" s="58">
        <f t="shared" si="12"/>
        <v>1468.6189999999999</v>
      </c>
      <c r="J155" s="58">
        <f t="shared" si="12"/>
        <v>1362.146</v>
      </c>
      <c r="K155" s="17"/>
      <c r="L155" s="17"/>
      <c r="M155" s="17"/>
      <c r="N155" s="17"/>
      <c r="O155" s="17"/>
    </row>
    <row r="156" spans="1:15" s="18" customFormat="1" ht="44.25" customHeight="1" x14ac:dyDescent="0.25">
      <c r="A156" s="45"/>
      <c r="B156" s="31" t="s">
        <v>50</v>
      </c>
      <c r="C156" s="63" t="s">
        <v>38</v>
      </c>
      <c r="D156" s="63" t="s">
        <v>138</v>
      </c>
      <c r="E156" s="63" t="s">
        <v>147</v>
      </c>
      <c r="F156" s="66" t="s">
        <v>149</v>
      </c>
      <c r="G156" s="67">
        <v>240</v>
      </c>
      <c r="H156" s="58">
        <f>805.7+626.88</f>
        <v>1432.58</v>
      </c>
      <c r="I156" s="56">
        <v>1468.6189999999999</v>
      </c>
      <c r="J156" s="56">
        <v>1362.146</v>
      </c>
      <c r="K156" s="17"/>
      <c r="L156" s="17"/>
      <c r="M156" s="17"/>
      <c r="N156" s="17"/>
      <c r="O156" s="17"/>
    </row>
    <row r="157" spans="1:15" s="18" customFormat="1" ht="72.75" customHeight="1" x14ac:dyDescent="0.25">
      <c r="A157" s="45"/>
      <c r="B157" s="38" t="s">
        <v>186</v>
      </c>
      <c r="C157" s="62" t="s">
        <v>38</v>
      </c>
      <c r="D157" s="62" t="s">
        <v>138</v>
      </c>
      <c r="E157" s="62" t="s">
        <v>147</v>
      </c>
      <c r="F157" s="64" t="s">
        <v>151</v>
      </c>
      <c r="G157" s="45"/>
      <c r="H157" s="52">
        <f>H158</f>
        <v>36</v>
      </c>
      <c r="I157" s="52">
        <f t="shared" ref="I157:J160" si="13">I158</f>
        <v>36</v>
      </c>
      <c r="J157" s="52">
        <f t="shared" si="13"/>
        <v>36</v>
      </c>
      <c r="K157" s="17"/>
      <c r="L157" s="17"/>
      <c r="M157" s="17"/>
      <c r="N157" s="17"/>
      <c r="O157" s="17"/>
    </row>
    <row r="158" spans="1:15" s="18" customFormat="1" ht="47.25" customHeight="1" x14ac:dyDescent="0.25">
      <c r="A158" s="45"/>
      <c r="B158" s="31" t="s">
        <v>152</v>
      </c>
      <c r="C158" s="63" t="s">
        <v>38</v>
      </c>
      <c r="D158" s="63" t="s">
        <v>138</v>
      </c>
      <c r="E158" s="63" t="s">
        <v>147</v>
      </c>
      <c r="F158" s="66" t="s">
        <v>151</v>
      </c>
      <c r="G158" s="67"/>
      <c r="H158" s="58">
        <f>H159</f>
        <v>36</v>
      </c>
      <c r="I158" s="58">
        <f t="shared" si="13"/>
        <v>36</v>
      </c>
      <c r="J158" s="58">
        <f t="shared" si="13"/>
        <v>36</v>
      </c>
      <c r="K158" s="17"/>
      <c r="L158" s="17"/>
      <c r="M158" s="17"/>
      <c r="N158" s="17"/>
      <c r="O158" s="17"/>
    </row>
    <row r="159" spans="1:15" s="18" customFormat="1" ht="35.25" customHeight="1" x14ac:dyDescent="0.25">
      <c r="A159" s="45"/>
      <c r="B159" s="28" t="s">
        <v>153</v>
      </c>
      <c r="C159" s="63" t="s">
        <v>38</v>
      </c>
      <c r="D159" s="63" t="s">
        <v>138</v>
      </c>
      <c r="E159" s="63" t="s">
        <v>147</v>
      </c>
      <c r="F159" s="66" t="s">
        <v>154</v>
      </c>
      <c r="G159" s="67"/>
      <c r="H159" s="58">
        <f>H160</f>
        <v>36</v>
      </c>
      <c r="I159" s="58">
        <f t="shared" si="13"/>
        <v>36</v>
      </c>
      <c r="J159" s="58">
        <f t="shared" si="13"/>
        <v>36</v>
      </c>
      <c r="K159" s="17"/>
      <c r="L159" s="17"/>
      <c r="M159" s="17"/>
      <c r="N159" s="17"/>
      <c r="O159" s="17"/>
    </row>
    <row r="160" spans="1:15" s="18" customFormat="1" ht="43.5" customHeight="1" x14ac:dyDescent="0.25">
      <c r="A160" s="45"/>
      <c r="B160" s="28" t="s">
        <v>49</v>
      </c>
      <c r="C160" s="63" t="s">
        <v>38</v>
      </c>
      <c r="D160" s="63" t="s">
        <v>138</v>
      </c>
      <c r="E160" s="63" t="s">
        <v>147</v>
      </c>
      <c r="F160" s="66" t="s">
        <v>154</v>
      </c>
      <c r="G160" s="67">
        <v>200</v>
      </c>
      <c r="H160" s="58">
        <f>H161</f>
        <v>36</v>
      </c>
      <c r="I160" s="58">
        <f t="shared" si="13"/>
        <v>36</v>
      </c>
      <c r="J160" s="58">
        <f t="shared" si="13"/>
        <v>36</v>
      </c>
      <c r="K160" s="17"/>
      <c r="L160" s="17"/>
      <c r="M160" s="17"/>
      <c r="N160" s="17"/>
      <c r="O160" s="17"/>
    </row>
    <row r="161" spans="1:15" s="18" customFormat="1" ht="49.5" customHeight="1" x14ac:dyDescent="0.25">
      <c r="A161" s="45"/>
      <c r="B161" s="31" t="s">
        <v>50</v>
      </c>
      <c r="C161" s="63" t="s">
        <v>38</v>
      </c>
      <c r="D161" s="63" t="s">
        <v>138</v>
      </c>
      <c r="E161" s="63" t="s">
        <v>147</v>
      </c>
      <c r="F161" s="66" t="s">
        <v>154</v>
      </c>
      <c r="G161" s="67">
        <v>240</v>
      </c>
      <c r="H161" s="58">
        <f>30+6</f>
        <v>36</v>
      </c>
      <c r="I161" s="58">
        <v>36</v>
      </c>
      <c r="J161" s="58">
        <v>36</v>
      </c>
      <c r="K161" s="17"/>
      <c r="L161" s="17"/>
      <c r="M161" s="17"/>
      <c r="N161" s="17"/>
      <c r="O161" s="17"/>
    </row>
    <row r="162" spans="1:15" s="18" customFormat="1" ht="77.25" customHeight="1" x14ac:dyDescent="0.25">
      <c r="A162" s="45"/>
      <c r="B162" s="38" t="s">
        <v>188</v>
      </c>
      <c r="C162" s="62" t="s">
        <v>38</v>
      </c>
      <c r="D162" s="64" t="s">
        <v>138</v>
      </c>
      <c r="E162" s="64" t="s">
        <v>147</v>
      </c>
      <c r="F162" s="69" t="s">
        <v>105</v>
      </c>
      <c r="G162" s="68"/>
      <c r="H162" s="52">
        <f>H163</f>
        <v>569.17999999999995</v>
      </c>
      <c r="I162" s="52">
        <f>I163</f>
        <v>568</v>
      </c>
      <c r="J162" s="52">
        <f>J163</f>
        <v>568</v>
      </c>
      <c r="K162" s="17"/>
      <c r="L162" s="17"/>
      <c r="M162" s="17"/>
      <c r="N162" s="17"/>
      <c r="O162" s="17"/>
    </row>
    <row r="163" spans="1:15" s="18" customFormat="1" ht="39" customHeight="1" x14ac:dyDescent="0.25">
      <c r="B163" s="28" t="s">
        <v>106</v>
      </c>
      <c r="C163" s="63" t="s">
        <v>38</v>
      </c>
      <c r="D163" s="66" t="s">
        <v>138</v>
      </c>
      <c r="E163" s="66" t="s">
        <v>147</v>
      </c>
      <c r="F163" s="70" t="s">
        <v>107</v>
      </c>
      <c r="G163" s="65"/>
      <c r="H163" s="58">
        <f>H164+H166+H169+H172</f>
        <v>569.17999999999995</v>
      </c>
      <c r="I163" s="58">
        <f>I164+I166+I169+I172</f>
        <v>568</v>
      </c>
      <c r="J163" s="58">
        <f>J164+J166+J169+J172</f>
        <v>568</v>
      </c>
      <c r="K163" s="17"/>
      <c r="L163" s="17"/>
      <c r="M163" s="17"/>
      <c r="N163" s="17"/>
      <c r="O163" s="17"/>
    </row>
    <row r="164" spans="1:15" s="18" customFormat="1" ht="22.5" hidden="1" customHeight="1" x14ac:dyDescent="0.25">
      <c r="A164" s="45"/>
      <c r="B164" s="28" t="s">
        <v>108</v>
      </c>
      <c r="C164" s="63" t="s">
        <v>38</v>
      </c>
      <c r="D164" s="66" t="s">
        <v>138</v>
      </c>
      <c r="E164" s="66" t="s">
        <v>147</v>
      </c>
      <c r="F164" s="70" t="s">
        <v>109</v>
      </c>
      <c r="G164" s="65"/>
      <c r="H164" s="58">
        <f>H165</f>
        <v>0</v>
      </c>
      <c r="I164" s="58">
        <f>I165</f>
        <v>0</v>
      </c>
      <c r="J164" s="58">
        <f>J165</f>
        <v>0</v>
      </c>
      <c r="K164" s="17"/>
      <c r="L164" s="17"/>
      <c r="M164" s="17"/>
      <c r="N164" s="17"/>
      <c r="O164" s="17"/>
    </row>
    <row r="165" spans="1:15" s="18" customFormat="1" ht="14.25" hidden="1" customHeight="1" x14ac:dyDescent="0.25">
      <c r="A165" s="45"/>
      <c r="B165" s="28" t="s">
        <v>50</v>
      </c>
      <c r="C165" s="63" t="s">
        <v>38</v>
      </c>
      <c r="D165" s="66" t="s">
        <v>138</v>
      </c>
      <c r="E165" s="66" t="s">
        <v>147</v>
      </c>
      <c r="F165" s="70" t="s">
        <v>109</v>
      </c>
      <c r="G165" s="65">
        <v>240</v>
      </c>
      <c r="H165" s="58">
        <v>0</v>
      </c>
      <c r="I165" s="58">
        <v>0</v>
      </c>
      <c r="J165" s="58">
        <v>0</v>
      </c>
      <c r="K165" s="17"/>
      <c r="L165" s="17"/>
      <c r="M165" s="17"/>
      <c r="N165" s="17"/>
      <c r="O165" s="17"/>
    </row>
    <row r="166" spans="1:15" s="18" customFormat="1" ht="31.5" customHeight="1" x14ac:dyDescent="0.25">
      <c r="B166" s="31" t="s">
        <v>108</v>
      </c>
      <c r="C166" s="63" t="s">
        <v>38</v>
      </c>
      <c r="D166" s="66" t="s">
        <v>138</v>
      </c>
      <c r="E166" s="66" t="s">
        <v>147</v>
      </c>
      <c r="F166" s="70" t="s">
        <v>110</v>
      </c>
      <c r="G166" s="67"/>
      <c r="H166" s="58">
        <f>H168</f>
        <v>137.65</v>
      </c>
      <c r="I166" s="58">
        <f>I168</f>
        <v>138</v>
      </c>
      <c r="J166" s="58">
        <f>J168</f>
        <v>138</v>
      </c>
      <c r="K166" s="17"/>
      <c r="L166" s="17"/>
      <c r="M166" s="17"/>
      <c r="N166" s="17"/>
      <c r="O166" s="17"/>
    </row>
    <row r="167" spans="1:15" s="18" customFormat="1" ht="33" customHeight="1" x14ac:dyDescent="0.25">
      <c r="A167" s="45"/>
      <c r="B167" s="28" t="s">
        <v>49</v>
      </c>
      <c r="C167" s="63" t="s">
        <v>38</v>
      </c>
      <c r="D167" s="66" t="s">
        <v>138</v>
      </c>
      <c r="E167" s="66" t="s">
        <v>147</v>
      </c>
      <c r="F167" s="70" t="s">
        <v>110</v>
      </c>
      <c r="G167" s="67">
        <v>200</v>
      </c>
      <c r="H167" s="58">
        <f>H168</f>
        <v>137.65</v>
      </c>
      <c r="I167" s="58">
        <f>I168</f>
        <v>138</v>
      </c>
      <c r="J167" s="58">
        <f>J168</f>
        <v>138</v>
      </c>
      <c r="K167" s="17"/>
      <c r="L167" s="17"/>
      <c r="M167" s="17"/>
      <c r="N167" s="17"/>
      <c r="O167" s="17"/>
    </row>
    <row r="168" spans="1:15" s="18" customFormat="1" ht="35.25" customHeight="1" x14ac:dyDescent="0.25">
      <c r="A168" s="45"/>
      <c r="B168" s="31" t="s">
        <v>50</v>
      </c>
      <c r="C168" s="63" t="s">
        <v>38</v>
      </c>
      <c r="D168" s="66" t="s">
        <v>138</v>
      </c>
      <c r="E168" s="66" t="s">
        <v>147</v>
      </c>
      <c r="F168" s="70" t="s">
        <v>110</v>
      </c>
      <c r="G168" s="65">
        <v>240</v>
      </c>
      <c r="H168" s="58">
        <v>137.65</v>
      </c>
      <c r="I168" s="58">
        <v>138</v>
      </c>
      <c r="J168" s="58">
        <v>138</v>
      </c>
      <c r="K168" s="17"/>
      <c r="L168" s="17"/>
      <c r="M168" s="17"/>
      <c r="N168" s="17"/>
      <c r="O168" s="17"/>
    </row>
    <row r="169" spans="1:15" s="18" customFormat="1" ht="39.75" hidden="1" customHeight="1" x14ac:dyDescent="0.25">
      <c r="A169" s="45"/>
      <c r="B169" s="31" t="s">
        <v>111</v>
      </c>
      <c r="C169" s="63" t="s">
        <v>38</v>
      </c>
      <c r="D169" s="81" t="s">
        <v>138</v>
      </c>
      <c r="E169" s="81" t="s">
        <v>147</v>
      </c>
      <c r="F169" s="72" t="s">
        <v>112</v>
      </c>
      <c r="G169" s="65"/>
      <c r="H169" s="58">
        <f>H171</f>
        <v>0</v>
      </c>
      <c r="I169" s="58">
        <f>I171</f>
        <v>0</v>
      </c>
      <c r="J169" s="58">
        <f>J171</f>
        <v>0</v>
      </c>
      <c r="K169" s="17"/>
      <c r="L169" s="17"/>
      <c r="M169" s="17"/>
      <c r="N169" s="17"/>
      <c r="O169" s="17"/>
    </row>
    <row r="170" spans="1:15" s="18" customFormat="1" ht="42" hidden="1" customHeight="1" x14ac:dyDescent="0.25">
      <c r="A170" s="45"/>
      <c r="B170" s="28" t="s">
        <v>49</v>
      </c>
      <c r="C170" s="63" t="s">
        <v>38</v>
      </c>
      <c r="D170" s="81" t="s">
        <v>138</v>
      </c>
      <c r="E170" s="81" t="s">
        <v>147</v>
      </c>
      <c r="F170" s="72" t="s">
        <v>112</v>
      </c>
      <c r="G170" s="65">
        <v>200</v>
      </c>
      <c r="H170" s="58">
        <f>H171</f>
        <v>0</v>
      </c>
      <c r="I170" s="58">
        <f>I171</f>
        <v>0</v>
      </c>
      <c r="J170" s="58">
        <f>J171</f>
        <v>0</v>
      </c>
      <c r="K170" s="17"/>
      <c r="L170" s="17"/>
      <c r="M170" s="17"/>
      <c r="N170" s="17"/>
      <c r="O170" s="17"/>
    </row>
    <row r="171" spans="1:15" s="18" customFormat="1" ht="39.75" hidden="1" customHeight="1" x14ac:dyDescent="0.25">
      <c r="A171" s="45"/>
      <c r="B171" s="31" t="s">
        <v>50</v>
      </c>
      <c r="C171" s="63" t="s">
        <v>38</v>
      </c>
      <c r="D171" s="81" t="s">
        <v>138</v>
      </c>
      <c r="E171" s="81" t="s">
        <v>147</v>
      </c>
      <c r="F171" s="72" t="s">
        <v>112</v>
      </c>
      <c r="G171" s="65">
        <v>240</v>
      </c>
      <c r="H171" s="58">
        <v>0</v>
      </c>
      <c r="I171" s="58">
        <v>0</v>
      </c>
      <c r="J171" s="58">
        <v>0</v>
      </c>
      <c r="K171" s="17"/>
      <c r="L171" s="17"/>
      <c r="M171" s="17"/>
      <c r="N171" s="17"/>
      <c r="O171" s="17"/>
    </row>
    <row r="172" spans="1:15" s="18" customFormat="1" ht="41.25" customHeight="1" x14ac:dyDescent="0.25">
      <c r="A172" s="45"/>
      <c r="B172" s="31" t="s">
        <v>111</v>
      </c>
      <c r="C172" s="63" t="s">
        <v>38</v>
      </c>
      <c r="D172" s="81" t="s">
        <v>138</v>
      </c>
      <c r="E172" s="81" t="s">
        <v>147</v>
      </c>
      <c r="F172" s="72" t="s">
        <v>155</v>
      </c>
      <c r="G172" s="67"/>
      <c r="H172" s="58">
        <f>H174</f>
        <v>431.53</v>
      </c>
      <c r="I172" s="58">
        <f>I174</f>
        <v>430</v>
      </c>
      <c r="J172" s="58">
        <f>J174</f>
        <v>430</v>
      </c>
      <c r="K172" s="17"/>
      <c r="L172" s="17"/>
      <c r="M172" s="17"/>
      <c r="N172" s="17"/>
      <c r="O172" s="17"/>
    </row>
    <row r="173" spans="1:15" s="18" customFormat="1" ht="31.5" x14ac:dyDescent="0.25">
      <c r="A173" s="45"/>
      <c r="B173" s="28" t="s">
        <v>49</v>
      </c>
      <c r="C173" s="63" t="s">
        <v>38</v>
      </c>
      <c r="D173" s="66" t="s">
        <v>138</v>
      </c>
      <c r="E173" s="66" t="s">
        <v>147</v>
      </c>
      <c r="F173" s="70" t="s">
        <v>155</v>
      </c>
      <c r="G173" s="67">
        <v>200</v>
      </c>
      <c r="H173" s="58">
        <f>H174</f>
        <v>431.53</v>
      </c>
      <c r="I173" s="58">
        <f>I174</f>
        <v>430</v>
      </c>
      <c r="J173" s="58">
        <f>J174</f>
        <v>430</v>
      </c>
      <c r="K173" s="17"/>
      <c r="L173" s="17"/>
      <c r="M173" s="17"/>
      <c r="N173" s="17"/>
      <c r="O173" s="17"/>
    </row>
    <row r="174" spans="1:15" s="18" customFormat="1" ht="40.5" customHeight="1" x14ac:dyDescent="0.25">
      <c r="A174" s="45"/>
      <c r="B174" s="31" t="s">
        <v>50</v>
      </c>
      <c r="C174" s="63" t="s">
        <v>38</v>
      </c>
      <c r="D174" s="66" t="s">
        <v>138</v>
      </c>
      <c r="E174" s="66" t="s">
        <v>147</v>
      </c>
      <c r="F174" s="70" t="s">
        <v>155</v>
      </c>
      <c r="G174" s="65">
        <v>240</v>
      </c>
      <c r="H174" s="58">
        <v>431.53</v>
      </c>
      <c r="I174" s="58">
        <v>430</v>
      </c>
      <c r="J174" s="58">
        <v>430</v>
      </c>
      <c r="K174" s="17"/>
      <c r="L174" s="17"/>
      <c r="M174" s="17"/>
      <c r="N174" s="17"/>
      <c r="O174" s="17"/>
    </row>
    <row r="175" spans="1:15" s="18" customFormat="1" ht="49.5" customHeight="1" x14ac:dyDescent="0.25">
      <c r="B175" s="38" t="s">
        <v>69</v>
      </c>
      <c r="C175" s="63" t="s">
        <v>38</v>
      </c>
      <c r="D175" s="66" t="s">
        <v>138</v>
      </c>
      <c r="E175" s="66" t="s">
        <v>147</v>
      </c>
      <c r="F175" s="69" t="s">
        <v>70</v>
      </c>
      <c r="G175" s="68"/>
      <c r="H175" s="52">
        <f>H176</f>
        <v>1200</v>
      </c>
      <c r="I175" s="52">
        <f t="shared" ref="I175:J177" si="14">I176</f>
        <v>1787.8865099999998</v>
      </c>
      <c r="J175" s="52">
        <f t="shared" si="14"/>
        <v>1642.02026</v>
      </c>
      <c r="K175" s="17"/>
      <c r="L175" s="17"/>
      <c r="M175" s="17"/>
      <c r="N175" s="17"/>
      <c r="O175" s="17"/>
    </row>
    <row r="176" spans="1:15" s="18" customFormat="1" ht="20.25" customHeight="1" x14ac:dyDescent="0.25">
      <c r="A176" s="45"/>
      <c r="B176" s="28" t="s">
        <v>71</v>
      </c>
      <c r="C176" s="63" t="s">
        <v>38</v>
      </c>
      <c r="D176" s="66" t="s">
        <v>138</v>
      </c>
      <c r="E176" s="66" t="s">
        <v>147</v>
      </c>
      <c r="F176" s="70" t="s">
        <v>72</v>
      </c>
      <c r="G176" s="65"/>
      <c r="H176" s="58">
        <f>H177</f>
        <v>1200</v>
      </c>
      <c r="I176" s="58">
        <f t="shared" si="14"/>
        <v>1787.8865099999998</v>
      </c>
      <c r="J176" s="58">
        <f t="shared" si="14"/>
        <v>1642.02026</v>
      </c>
      <c r="K176" s="17"/>
      <c r="L176" s="17"/>
      <c r="M176" s="17"/>
      <c r="N176" s="17"/>
      <c r="O176" s="17"/>
    </row>
    <row r="177" spans="1:15" s="18" customFormat="1" ht="20.25" customHeight="1" x14ac:dyDescent="0.25">
      <c r="A177" s="45"/>
      <c r="B177" s="28" t="s">
        <v>71</v>
      </c>
      <c r="C177" s="63" t="s">
        <v>38</v>
      </c>
      <c r="D177" s="66" t="s">
        <v>138</v>
      </c>
      <c r="E177" s="66" t="s">
        <v>147</v>
      </c>
      <c r="F177" s="70" t="s">
        <v>73</v>
      </c>
      <c r="G177" s="65"/>
      <c r="H177" s="58">
        <f>H178</f>
        <v>1200</v>
      </c>
      <c r="I177" s="58">
        <f t="shared" si="14"/>
        <v>1787.8865099999998</v>
      </c>
      <c r="J177" s="58">
        <f t="shared" si="14"/>
        <v>1642.02026</v>
      </c>
      <c r="K177" s="17"/>
      <c r="L177" s="17"/>
      <c r="M177" s="17"/>
      <c r="N177" s="17"/>
      <c r="O177" s="17"/>
    </row>
    <row r="178" spans="1:15" s="18" customFormat="1" ht="35.25" customHeight="1" x14ac:dyDescent="0.25">
      <c r="A178" s="45"/>
      <c r="B178" s="28" t="s">
        <v>156</v>
      </c>
      <c r="C178" s="63" t="s">
        <v>38</v>
      </c>
      <c r="D178" s="66" t="s">
        <v>138</v>
      </c>
      <c r="E178" s="66" t="s">
        <v>147</v>
      </c>
      <c r="F178" s="70" t="s">
        <v>157</v>
      </c>
      <c r="G178" s="67"/>
      <c r="H178" s="58">
        <f>H180</f>
        <v>1200</v>
      </c>
      <c r="I178" s="58">
        <f>I180</f>
        <v>1787.8865099999998</v>
      </c>
      <c r="J178" s="58">
        <f>J180</f>
        <v>1642.02026</v>
      </c>
      <c r="K178" s="17"/>
      <c r="L178" s="17"/>
      <c r="M178" s="17"/>
      <c r="N178" s="17"/>
      <c r="O178" s="17"/>
    </row>
    <row r="179" spans="1:15" s="18" customFormat="1" ht="36" customHeight="1" x14ac:dyDescent="0.25">
      <c r="A179" s="45"/>
      <c r="B179" s="28" t="s">
        <v>49</v>
      </c>
      <c r="C179" s="63" t="s">
        <v>38</v>
      </c>
      <c r="D179" s="66" t="s">
        <v>138</v>
      </c>
      <c r="E179" s="66" t="s">
        <v>147</v>
      </c>
      <c r="F179" s="70" t="s">
        <v>157</v>
      </c>
      <c r="G179" s="67"/>
      <c r="H179" s="58">
        <f>H180</f>
        <v>1200</v>
      </c>
      <c r="I179" s="58">
        <f>I180</f>
        <v>1787.8865099999998</v>
      </c>
      <c r="J179" s="58">
        <f>J180</f>
        <v>1642.02026</v>
      </c>
      <c r="K179" s="17"/>
      <c r="L179" s="17"/>
      <c r="M179" s="17"/>
      <c r="N179" s="17"/>
      <c r="O179" s="17"/>
    </row>
    <row r="180" spans="1:15" s="18" customFormat="1" ht="36.75" customHeight="1" x14ac:dyDescent="0.25">
      <c r="A180" s="45"/>
      <c r="B180" s="31" t="s">
        <v>50</v>
      </c>
      <c r="C180" s="63" t="s">
        <v>38</v>
      </c>
      <c r="D180" s="66" t="s">
        <v>138</v>
      </c>
      <c r="E180" s="66" t="s">
        <v>147</v>
      </c>
      <c r="F180" s="70" t="s">
        <v>157</v>
      </c>
      <c r="G180" s="67">
        <v>240</v>
      </c>
      <c r="H180" s="58">
        <f>300+900</f>
        <v>1200</v>
      </c>
      <c r="I180" s="58">
        <f>895.33025-7.44374+900</f>
        <v>1787.8865099999998</v>
      </c>
      <c r="J180" s="58">
        <f>772.4-30.37974+900</f>
        <v>1642.02026</v>
      </c>
      <c r="K180" s="17"/>
      <c r="L180" s="17"/>
      <c r="M180" s="17"/>
      <c r="N180" s="17"/>
      <c r="O180" s="17"/>
    </row>
    <row r="181" spans="1:15" s="18" customFormat="1" ht="15.75" x14ac:dyDescent="0.25">
      <c r="A181" s="45">
        <v>6</v>
      </c>
      <c r="B181" s="38" t="s">
        <v>16</v>
      </c>
      <c r="C181" s="62" t="s">
        <v>38</v>
      </c>
      <c r="D181" s="64" t="s">
        <v>158</v>
      </c>
      <c r="E181" s="64"/>
      <c r="F181" s="64"/>
      <c r="G181" s="45"/>
      <c r="H181" s="52">
        <f t="shared" ref="H181:J184" si="15">H182</f>
        <v>40</v>
      </c>
      <c r="I181" s="52">
        <f t="shared" si="15"/>
        <v>40</v>
      </c>
      <c r="J181" s="52">
        <f t="shared" si="15"/>
        <v>40</v>
      </c>
      <c r="K181" s="17"/>
      <c r="L181" s="17"/>
      <c r="M181" s="17"/>
      <c r="N181" s="17"/>
      <c r="O181" s="17"/>
    </row>
    <row r="182" spans="1:15" s="18" customFormat="1" ht="18.75" customHeight="1" x14ac:dyDescent="0.25">
      <c r="A182" s="45"/>
      <c r="B182" s="38" t="s">
        <v>159</v>
      </c>
      <c r="C182" s="62" t="s">
        <v>38</v>
      </c>
      <c r="D182" s="64" t="s">
        <v>158</v>
      </c>
      <c r="E182" s="64" t="s">
        <v>160</v>
      </c>
      <c r="F182" s="64"/>
      <c r="G182" s="45"/>
      <c r="H182" s="52">
        <f t="shared" si="15"/>
        <v>40</v>
      </c>
      <c r="I182" s="52">
        <f t="shared" si="15"/>
        <v>40</v>
      </c>
      <c r="J182" s="52">
        <f t="shared" si="15"/>
        <v>40</v>
      </c>
      <c r="K182" s="17"/>
      <c r="L182" s="17"/>
      <c r="M182" s="17"/>
      <c r="N182" s="17"/>
      <c r="O182" s="17"/>
    </row>
    <row r="183" spans="1:15" s="18" customFormat="1" ht="74.25" customHeight="1" x14ac:dyDescent="0.25">
      <c r="A183" s="45"/>
      <c r="B183" s="38" t="s">
        <v>189</v>
      </c>
      <c r="C183" s="62" t="s">
        <v>38</v>
      </c>
      <c r="D183" s="64" t="s">
        <v>158</v>
      </c>
      <c r="E183" s="64" t="s">
        <v>160</v>
      </c>
      <c r="F183" s="69" t="s">
        <v>161</v>
      </c>
      <c r="G183" s="45"/>
      <c r="H183" s="52">
        <f t="shared" si="15"/>
        <v>40</v>
      </c>
      <c r="I183" s="52">
        <f t="shared" si="15"/>
        <v>40</v>
      </c>
      <c r="J183" s="52">
        <f t="shared" si="15"/>
        <v>40</v>
      </c>
      <c r="K183" s="17"/>
      <c r="L183" s="17"/>
      <c r="M183" s="17"/>
      <c r="N183" s="17"/>
      <c r="O183" s="17"/>
    </row>
    <row r="184" spans="1:15" s="18" customFormat="1" ht="31.5" customHeight="1" x14ac:dyDescent="0.25">
      <c r="A184" s="45"/>
      <c r="B184" s="28" t="s">
        <v>162</v>
      </c>
      <c r="C184" s="63" t="s">
        <v>38</v>
      </c>
      <c r="D184" s="66" t="s">
        <v>158</v>
      </c>
      <c r="E184" s="66" t="s">
        <v>160</v>
      </c>
      <c r="F184" s="70" t="s">
        <v>163</v>
      </c>
      <c r="G184" s="67"/>
      <c r="H184" s="58">
        <f t="shared" si="15"/>
        <v>40</v>
      </c>
      <c r="I184" s="58">
        <f t="shared" si="15"/>
        <v>40</v>
      </c>
      <c r="J184" s="58">
        <f t="shared" si="15"/>
        <v>40</v>
      </c>
      <c r="K184" s="17"/>
      <c r="L184" s="17"/>
      <c r="M184" s="17"/>
      <c r="N184" s="17"/>
      <c r="O184" s="17"/>
    </row>
    <row r="185" spans="1:15" s="18" customFormat="1" ht="27.75" customHeight="1" x14ac:dyDescent="0.25">
      <c r="A185" s="45"/>
      <c r="B185" s="28" t="s">
        <v>164</v>
      </c>
      <c r="C185" s="63" t="s">
        <v>38</v>
      </c>
      <c r="D185" s="66" t="s">
        <v>158</v>
      </c>
      <c r="E185" s="66" t="s">
        <v>160</v>
      </c>
      <c r="F185" s="70" t="s">
        <v>165</v>
      </c>
      <c r="G185" s="67"/>
      <c r="H185" s="58">
        <f>H187</f>
        <v>40</v>
      </c>
      <c r="I185" s="58">
        <f>I187</f>
        <v>40</v>
      </c>
      <c r="J185" s="58">
        <f>J187</f>
        <v>40</v>
      </c>
      <c r="K185" s="17"/>
      <c r="L185" s="17"/>
      <c r="M185" s="17"/>
      <c r="N185" s="17"/>
      <c r="O185" s="17"/>
    </row>
    <row r="186" spans="1:15" s="18" customFormat="1" ht="29.25" customHeight="1" x14ac:dyDescent="0.25">
      <c r="A186" s="45"/>
      <c r="B186" s="28" t="s">
        <v>49</v>
      </c>
      <c r="C186" s="63" t="s">
        <v>38</v>
      </c>
      <c r="D186" s="66" t="s">
        <v>158</v>
      </c>
      <c r="E186" s="66" t="s">
        <v>160</v>
      </c>
      <c r="F186" s="70" t="s">
        <v>165</v>
      </c>
      <c r="G186" s="67">
        <v>200</v>
      </c>
      <c r="H186" s="58">
        <f>H187</f>
        <v>40</v>
      </c>
      <c r="I186" s="58">
        <f>I187</f>
        <v>40</v>
      </c>
      <c r="J186" s="58">
        <f>J187</f>
        <v>40</v>
      </c>
      <c r="K186" s="17"/>
      <c r="L186" s="17"/>
      <c r="M186" s="17"/>
      <c r="N186" s="17"/>
      <c r="O186" s="17"/>
    </row>
    <row r="187" spans="1:15" s="18" customFormat="1" ht="34.5" customHeight="1" x14ac:dyDescent="0.25">
      <c r="A187" s="45"/>
      <c r="B187" s="31" t="s">
        <v>50</v>
      </c>
      <c r="C187" s="63" t="s">
        <v>38</v>
      </c>
      <c r="D187" s="66" t="s">
        <v>158</v>
      </c>
      <c r="E187" s="66" t="s">
        <v>160</v>
      </c>
      <c r="F187" s="70" t="s">
        <v>165</v>
      </c>
      <c r="G187" s="67">
        <v>240</v>
      </c>
      <c r="H187" s="58">
        <f>30+10</f>
        <v>40</v>
      </c>
      <c r="I187" s="58">
        <v>40</v>
      </c>
      <c r="J187" s="58">
        <v>40</v>
      </c>
      <c r="K187" s="17"/>
      <c r="L187" s="17"/>
      <c r="M187" s="17"/>
      <c r="N187" s="17"/>
      <c r="O187" s="17"/>
    </row>
    <row r="188" spans="1:15" s="18" customFormat="1" ht="18.75" customHeight="1" x14ac:dyDescent="0.25">
      <c r="A188" s="45">
        <v>7</v>
      </c>
      <c r="B188" s="38" t="s">
        <v>18</v>
      </c>
      <c r="C188" s="62" t="s">
        <v>38</v>
      </c>
      <c r="D188" s="64">
        <v>1000</v>
      </c>
      <c r="E188" s="64"/>
      <c r="F188" s="64"/>
      <c r="G188" s="45"/>
      <c r="H188" s="52">
        <f t="shared" ref="H188:J192" si="16">H189</f>
        <v>408.548</v>
      </c>
      <c r="I188" s="52">
        <f t="shared" si="16"/>
        <v>409</v>
      </c>
      <c r="J188" s="52">
        <f t="shared" si="16"/>
        <v>409</v>
      </c>
      <c r="K188" s="17"/>
      <c r="L188" s="17"/>
      <c r="M188" s="17"/>
      <c r="N188" s="17"/>
      <c r="O188" s="17"/>
    </row>
    <row r="189" spans="1:15" s="18" customFormat="1" ht="19.5" customHeight="1" x14ac:dyDescent="0.25">
      <c r="A189" s="45"/>
      <c r="B189" s="38" t="s">
        <v>26</v>
      </c>
      <c r="C189" s="62" t="s">
        <v>38</v>
      </c>
      <c r="D189" s="64">
        <v>1000</v>
      </c>
      <c r="E189" s="64">
        <v>1001</v>
      </c>
      <c r="F189" s="64"/>
      <c r="G189" s="45"/>
      <c r="H189" s="52">
        <f t="shared" si="16"/>
        <v>408.548</v>
      </c>
      <c r="I189" s="52">
        <f t="shared" si="16"/>
        <v>409</v>
      </c>
      <c r="J189" s="52">
        <f t="shared" si="16"/>
        <v>409</v>
      </c>
      <c r="K189" s="17"/>
      <c r="L189" s="17"/>
      <c r="M189" s="17"/>
      <c r="N189" s="17"/>
      <c r="O189" s="17"/>
    </row>
    <row r="190" spans="1:15" s="18" customFormat="1" ht="54.75" customHeight="1" x14ac:dyDescent="0.25">
      <c r="A190" s="45"/>
      <c r="B190" s="38" t="s">
        <v>69</v>
      </c>
      <c r="C190" s="62" t="s">
        <v>38</v>
      </c>
      <c r="D190" s="64">
        <v>1000</v>
      </c>
      <c r="E190" s="64">
        <v>1001</v>
      </c>
      <c r="F190" s="69" t="s">
        <v>70</v>
      </c>
      <c r="G190" s="45"/>
      <c r="H190" s="52">
        <f t="shared" si="16"/>
        <v>408.548</v>
      </c>
      <c r="I190" s="52">
        <f t="shared" si="16"/>
        <v>409</v>
      </c>
      <c r="J190" s="52">
        <f t="shared" si="16"/>
        <v>409</v>
      </c>
      <c r="K190" s="17"/>
      <c r="L190" s="17"/>
      <c r="M190" s="17"/>
      <c r="N190" s="17"/>
      <c r="O190" s="17"/>
    </row>
    <row r="191" spans="1:15" s="18" customFormat="1" ht="18" customHeight="1" x14ac:dyDescent="0.25">
      <c r="A191" s="45"/>
      <c r="B191" s="28" t="s">
        <v>71</v>
      </c>
      <c r="C191" s="63" t="s">
        <v>38</v>
      </c>
      <c r="D191" s="66">
        <v>1000</v>
      </c>
      <c r="E191" s="66">
        <v>1001</v>
      </c>
      <c r="F191" s="70" t="s">
        <v>72</v>
      </c>
      <c r="G191" s="67"/>
      <c r="H191" s="58">
        <f t="shared" si="16"/>
        <v>408.548</v>
      </c>
      <c r="I191" s="58">
        <f t="shared" si="16"/>
        <v>409</v>
      </c>
      <c r="J191" s="58">
        <f t="shared" si="16"/>
        <v>409</v>
      </c>
      <c r="K191" s="17"/>
      <c r="L191" s="17"/>
      <c r="M191" s="17"/>
      <c r="N191" s="17"/>
      <c r="O191" s="17"/>
    </row>
    <row r="192" spans="1:15" s="18" customFormat="1" ht="18" customHeight="1" x14ac:dyDescent="0.25">
      <c r="A192" s="45"/>
      <c r="B192" s="28" t="s">
        <v>71</v>
      </c>
      <c r="C192" s="63" t="s">
        <v>38</v>
      </c>
      <c r="D192" s="66">
        <v>1000</v>
      </c>
      <c r="E192" s="66">
        <v>1001</v>
      </c>
      <c r="F192" s="70" t="s">
        <v>73</v>
      </c>
      <c r="G192" s="67"/>
      <c r="H192" s="58">
        <f t="shared" si="16"/>
        <v>408.548</v>
      </c>
      <c r="I192" s="58">
        <f t="shared" si="16"/>
        <v>409</v>
      </c>
      <c r="J192" s="58">
        <f t="shared" si="16"/>
        <v>409</v>
      </c>
      <c r="K192" s="17"/>
      <c r="L192" s="17"/>
      <c r="M192" s="17"/>
      <c r="N192" s="17"/>
      <c r="O192" s="17"/>
    </row>
    <row r="193" spans="1:15" s="18" customFormat="1" ht="16.5" customHeight="1" x14ac:dyDescent="0.25">
      <c r="A193" s="45"/>
      <c r="B193" s="28" t="s">
        <v>166</v>
      </c>
      <c r="C193" s="63" t="s">
        <v>38</v>
      </c>
      <c r="D193" s="66">
        <v>1000</v>
      </c>
      <c r="E193" s="66">
        <v>1001</v>
      </c>
      <c r="F193" s="70" t="s">
        <v>167</v>
      </c>
      <c r="G193" s="67"/>
      <c r="H193" s="58">
        <f>H195</f>
        <v>408.548</v>
      </c>
      <c r="I193" s="58">
        <f>I195</f>
        <v>409</v>
      </c>
      <c r="J193" s="58">
        <f>J195</f>
        <v>409</v>
      </c>
      <c r="K193" s="17"/>
      <c r="L193" s="17"/>
      <c r="M193" s="17"/>
      <c r="N193" s="17"/>
      <c r="O193" s="17"/>
    </row>
    <row r="194" spans="1:15" s="18" customFormat="1" ht="27" customHeight="1" x14ac:dyDescent="0.25">
      <c r="A194" s="45"/>
      <c r="B194" s="28" t="s">
        <v>17</v>
      </c>
      <c r="C194" s="63" t="s">
        <v>38</v>
      </c>
      <c r="D194" s="66">
        <v>1000</v>
      </c>
      <c r="E194" s="66">
        <v>1001</v>
      </c>
      <c r="F194" s="70" t="s">
        <v>167</v>
      </c>
      <c r="G194" s="67">
        <v>300</v>
      </c>
      <c r="H194" s="58">
        <f>H195</f>
        <v>408.548</v>
      </c>
      <c r="I194" s="58">
        <f>I195</f>
        <v>409</v>
      </c>
      <c r="J194" s="58">
        <f>J195</f>
        <v>409</v>
      </c>
      <c r="K194" s="17"/>
      <c r="L194" s="17"/>
      <c r="M194" s="17"/>
      <c r="N194" s="17"/>
      <c r="O194" s="17"/>
    </row>
    <row r="195" spans="1:15" s="18" customFormat="1" ht="43.5" customHeight="1" x14ac:dyDescent="0.25">
      <c r="A195" s="45"/>
      <c r="B195" s="28" t="s">
        <v>168</v>
      </c>
      <c r="C195" s="63" t="s">
        <v>38</v>
      </c>
      <c r="D195" s="66">
        <v>1000</v>
      </c>
      <c r="E195" s="66">
        <v>1001</v>
      </c>
      <c r="F195" s="70" t="s">
        <v>167</v>
      </c>
      <c r="G195" s="67">
        <v>320</v>
      </c>
      <c r="H195" s="58">
        <v>408.548</v>
      </c>
      <c r="I195" s="58">
        <v>409</v>
      </c>
      <c r="J195" s="58">
        <v>409</v>
      </c>
      <c r="K195" s="17"/>
      <c r="L195" s="17"/>
      <c r="M195" s="17"/>
      <c r="N195" s="17"/>
      <c r="O195" s="17"/>
    </row>
    <row r="196" spans="1:15" s="20" customFormat="1" ht="20.25" customHeight="1" x14ac:dyDescent="0.25">
      <c r="A196" s="45">
        <v>8</v>
      </c>
      <c r="B196" s="21" t="s">
        <v>25</v>
      </c>
      <c r="C196" s="62" t="s">
        <v>38</v>
      </c>
      <c r="D196" s="64">
        <v>1100</v>
      </c>
      <c r="E196" s="64"/>
      <c r="F196" s="69"/>
      <c r="G196" s="45"/>
      <c r="H196" s="52">
        <f>H197</f>
        <v>20</v>
      </c>
      <c r="I196" s="52">
        <f>I197</f>
        <v>20</v>
      </c>
      <c r="J196" s="52">
        <f>J197</f>
        <v>20</v>
      </c>
      <c r="K196" s="19"/>
      <c r="L196" s="19"/>
      <c r="M196" s="19"/>
      <c r="N196" s="19"/>
      <c r="O196" s="19"/>
    </row>
    <row r="197" spans="1:15" s="18" customFormat="1" ht="30.75" customHeight="1" x14ac:dyDescent="0.25">
      <c r="A197" s="45"/>
      <c r="B197" s="38" t="s">
        <v>169</v>
      </c>
      <c r="C197" s="62" t="s">
        <v>38</v>
      </c>
      <c r="D197" s="64">
        <v>1100</v>
      </c>
      <c r="E197" s="64" t="s">
        <v>190</v>
      </c>
      <c r="F197" s="64"/>
      <c r="G197" s="45"/>
      <c r="H197" s="52">
        <f>H198</f>
        <v>20</v>
      </c>
      <c r="I197" s="52">
        <f t="shared" ref="I197:J199" si="17">I198</f>
        <v>20</v>
      </c>
      <c r="J197" s="52">
        <f t="shared" si="17"/>
        <v>20</v>
      </c>
      <c r="K197" s="17"/>
      <c r="L197" s="17"/>
      <c r="M197" s="17"/>
      <c r="N197" s="17"/>
      <c r="O197" s="17"/>
    </row>
    <row r="198" spans="1:15" s="18" customFormat="1" ht="62.25" customHeight="1" x14ac:dyDescent="0.25">
      <c r="A198" s="45"/>
      <c r="B198" s="38" t="s">
        <v>189</v>
      </c>
      <c r="C198" s="62" t="s">
        <v>38</v>
      </c>
      <c r="D198" s="64" t="s">
        <v>170</v>
      </c>
      <c r="E198" s="64" t="s">
        <v>190</v>
      </c>
      <c r="F198" s="69" t="s">
        <v>161</v>
      </c>
      <c r="G198" s="45"/>
      <c r="H198" s="52">
        <f>H199</f>
        <v>20</v>
      </c>
      <c r="I198" s="52">
        <f t="shared" si="17"/>
        <v>20</v>
      </c>
      <c r="J198" s="52">
        <f t="shared" si="17"/>
        <v>20</v>
      </c>
      <c r="K198" s="17"/>
      <c r="L198" s="17"/>
      <c r="M198" s="17"/>
      <c r="N198" s="17"/>
      <c r="O198" s="17"/>
    </row>
    <row r="199" spans="1:15" s="18" customFormat="1" ht="21.75" customHeight="1" x14ac:dyDescent="0.25">
      <c r="A199" s="45"/>
      <c r="B199" s="28" t="s">
        <v>171</v>
      </c>
      <c r="C199" s="63" t="s">
        <v>38</v>
      </c>
      <c r="D199" s="66" t="s">
        <v>170</v>
      </c>
      <c r="E199" s="66" t="s">
        <v>190</v>
      </c>
      <c r="F199" s="70" t="s">
        <v>172</v>
      </c>
      <c r="G199" s="67"/>
      <c r="H199" s="58">
        <f>H200</f>
        <v>20</v>
      </c>
      <c r="I199" s="58">
        <f t="shared" si="17"/>
        <v>20</v>
      </c>
      <c r="J199" s="58">
        <f t="shared" si="17"/>
        <v>20</v>
      </c>
      <c r="K199" s="17"/>
      <c r="L199" s="17"/>
      <c r="M199" s="17"/>
      <c r="N199" s="17"/>
      <c r="O199" s="17"/>
    </row>
    <row r="200" spans="1:15" s="18" customFormat="1" ht="37.5" customHeight="1" x14ac:dyDescent="0.25">
      <c r="A200" s="45"/>
      <c r="B200" s="28" t="s">
        <v>173</v>
      </c>
      <c r="C200" s="63" t="s">
        <v>38</v>
      </c>
      <c r="D200" s="66" t="s">
        <v>170</v>
      </c>
      <c r="E200" s="66" t="s">
        <v>190</v>
      </c>
      <c r="F200" s="70" t="s">
        <v>174</v>
      </c>
      <c r="G200" s="67"/>
      <c r="H200" s="58">
        <f>H202</f>
        <v>20</v>
      </c>
      <c r="I200" s="58">
        <f>I202</f>
        <v>20</v>
      </c>
      <c r="J200" s="58">
        <f>J202</f>
        <v>20</v>
      </c>
      <c r="K200" s="17"/>
      <c r="L200" s="17"/>
      <c r="M200" s="17"/>
      <c r="N200" s="17"/>
      <c r="O200" s="17"/>
    </row>
    <row r="201" spans="1:15" s="18" customFormat="1" ht="37.5" customHeight="1" x14ac:dyDescent="0.25">
      <c r="A201" s="45"/>
      <c r="B201" s="28" t="s">
        <v>49</v>
      </c>
      <c r="C201" s="63" t="s">
        <v>38</v>
      </c>
      <c r="D201" s="66" t="s">
        <v>170</v>
      </c>
      <c r="E201" s="66" t="s">
        <v>190</v>
      </c>
      <c r="F201" s="70" t="s">
        <v>174</v>
      </c>
      <c r="G201" s="67">
        <v>200</v>
      </c>
      <c r="H201" s="58">
        <f>H202</f>
        <v>20</v>
      </c>
      <c r="I201" s="58">
        <f>I202</f>
        <v>20</v>
      </c>
      <c r="J201" s="58">
        <f>J202</f>
        <v>20</v>
      </c>
      <c r="K201" s="17"/>
      <c r="L201" s="17"/>
      <c r="M201" s="17"/>
      <c r="N201" s="17"/>
      <c r="O201" s="17"/>
    </row>
    <row r="202" spans="1:15" s="18" customFormat="1" ht="40.5" customHeight="1" x14ac:dyDescent="0.25">
      <c r="A202" s="45"/>
      <c r="B202" s="31" t="s">
        <v>50</v>
      </c>
      <c r="C202" s="63" t="s">
        <v>38</v>
      </c>
      <c r="D202" s="66" t="s">
        <v>170</v>
      </c>
      <c r="E202" s="66" t="s">
        <v>190</v>
      </c>
      <c r="F202" s="70" t="s">
        <v>174</v>
      </c>
      <c r="G202" s="67">
        <v>240</v>
      </c>
      <c r="H202" s="58">
        <f>30-10</f>
        <v>20</v>
      </c>
      <c r="I202" s="58">
        <v>20</v>
      </c>
      <c r="J202" s="58">
        <v>20</v>
      </c>
      <c r="K202" s="17"/>
      <c r="L202" s="17"/>
      <c r="M202" s="17"/>
      <c r="N202" s="17"/>
      <c r="O202" s="17"/>
    </row>
  </sheetData>
  <autoFilter ref="B12:J202"/>
  <mergeCells count="14">
    <mergeCell ref="A10:A11"/>
    <mergeCell ref="J5:K5"/>
    <mergeCell ref="I2:J2"/>
    <mergeCell ref="I3:J3"/>
    <mergeCell ref="H10:J10"/>
    <mergeCell ref="B6:J6"/>
    <mergeCell ref="B7:J7"/>
    <mergeCell ref="B8:J8"/>
    <mergeCell ref="B10:B11"/>
    <mergeCell ref="C10:C11"/>
    <mergeCell ref="D10:D11"/>
    <mergeCell ref="E10:E11"/>
    <mergeCell ref="F10:F11"/>
    <mergeCell ref="G10:G11"/>
  </mergeCells>
  <pageMargins left="0.23622047244094491" right="0.23622047244094491" top="0.74803149606299213" bottom="0.74803149606299213" header="0.31496062992125984" footer="0.31496062992125984"/>
  <pageSetup paperSize="9" scale="60" fitToHeight="0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года</vt:lpstr>
      <vt:lpstr>Лист1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rep:2.43.1.172</dc:description>
  <cp:lastModifiedBy>1663</cp:lastModifiedBy>
  <cp:lastPrinted>2017-12-18T14:33:39Z</cp:lastPrinted>
  <dcterms:created xsi:type="dcterms:W3CDTF">2017-10-11T11:12:31Z</dcterms:created>
  <dcterms:modified xsi:type="dcterms:W3CDTF">2017-12-29T07:59:17Z</dcterms:modified>
</cp:coreProperties>
</file>