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835"/>
  </bookViews>
  <sheets>
    <sheet name="Все года" sheetId="1" r:id="rId1"/>
  </sheets>
  <definedNames>
    <definedName name="_xlnm._FilterDatabase" localSheetId="0" hidden="1">'Все года'!$A$17:$H$215</definedName>
    <definedName name="_xlnm.Print_Titles" localSheetId="0">'Все года'!$17:$17</definedName>
  </definedNames>
  <calcPr calcId="152511"/>
</workbook>
</file>

<file path=xl/calcChain.xml><?xml version="1.0" encoding="utf-8"?>
<calcChain xmlns="http://schemas.openxmlformats.org/spreadsheetml/2006/main">
  <c r="F185" i="1" l="1"/>
  <c r="F127" i="1"/>
  <c r="F187" i="1" l="1"/>
  <c r="F186" i="1" s="1"/>
  <c r="F206" i="1" l="1"/>
  <c r="F203" i="1"/>
  <c r="F163" i="1" l="1"/>
  <c r="F156" i="1"/>
  <c r="F130" i="1"/>
  <c r="F199" i="1"/>
  <c r="H115" i="1"/>
  <c r="G115" i="1"/>
  <c r="H114" i="1"/>
  <c r="G114" i="1"/>
  <c r="H113" i="1"/>
  <c r="G113" i="1"/>
  <c r="F115" i="1"/>
  <c r="F114" i="1" s="1"/>
  <c r="F113" i="1" s="1"/>
  <c r="H107" i="1"/>
  <c r="G107" i="1"/>
  <c r="H106" i="1"/>
  <c r="G106" i="1"/>
  <c r="H105" i="1"/>
  <c r="G105" i="1"/>
  <c r="F107" i="1"/>
  <c r="F106" i="1" s="1"/>
  <c r="F105" i="1" s="1"/>
  <c r="F51" i="1" l="1"/>
  <c r="F181" i="1" l="1"/>
  <c r="F214" i="1"/>
  <c r="H194" i="1"/>
  <c r="G194" i="1"/>
  <c r="H193" i="1"/>
  <c r="G193" i="1"/>
  <c r="H191" i="1"/>
  <c r="G191" i="1"/>
  <c r="F191" i="1"/>
  <c r="F194" i="1"/>
  <c r="F193" i="1" s="1"/>
  <c r="H190" i="1"/>
  <c r="G190" i="1"/>
  <c r="H189" i="1"/>
  <c r="G189" i="1"/>
  <c r="F190" i="1"/>
  <c r="H118" i="1"/>
  <c r="G118" i="1"/>
  <c r="H117" i="1"/>
  <c r="G117" i="1"/>
  <c r="F118" i="1"/>
  <c r="F117" i="1" s="1"/>
  <c r="H111" i="1"/>
  <c r="G111" i="1"/>
  <c r="H110" i="1"/>
  <c r="G110" i="1"/>
  <c r="F111" i="1"/>
  <c r="F110" i="1" s="1"/>
  <c r="F109" i="1" s="1"/>
  <c r="F90" i="1"/>
  <c r="F89" i="1" s="1"/>
  <c r="G90" i="1"/>
  <c r="G89" i="1" s="1"/>
  <c r="H90" i="1"/>
  <c r="H89" i="1" s="1"/>
  <c r="F94" i="1"/>
  <c r="H86" i="1"/>
  <c r="G86" i="1"/>
  <c r="H85" i="1"/>
  <c r="G85" i="1"/>
  <c r="F86" i="1"/>
  <c r="F85" i="1" s="1"/>
  <c r="H83" i="1"/>
  <c r="G83" i="1"/>
  <c r="H82" i="1"/>
  <c r="G82" i="1"/>
  <c r="H81" i="1"/>
  <c r="G81" i="1"/>
  <c r="F83" i="1"/>
  <c r="F82" i="1" s="1"/>
  <c r="F55" i="1"/>
  <c r="F47" i="1"/>
  <c r="H132" i="1"/>
  <c r="G132" i="1"/>
  <c r="H131" i="1"/>
  <c r="G131" i="1"/>
  <c r="F132" i="1"/>
  <c r="F131" i="1" s="1"/>
  <c r="F104" i="1" l="1"/>
  <c r="F103" i="1" s="1"/>
  <c r="H109" i="1"/>
  <c r="H104" i="1" s="1"/>
  <c r="H103" i="1" s="1"/>
  <c r="G109" i="1"/>
  <c r="G104" i="1" s="1"/>
  <c r="G103" i="1" s="1"/>
  <c r="F189" i="1"/>
  <c r="F81" i="1"/>
  <c r="F209" i="1" l="1"/>
  <c r="F208" i="1" s="1"/>
  <c r="F207" i="1" s="1"/>
  <c r="H208" i="1"/>
  <c r="G208" i="1"/>
  <c r="H207" i="1"/>
  <c r="G207" i="1"/>
  <c r="F126" i="1" l="1"/>
  <c r="F125" i="1" s="1"/>
  <c r="G127" i="1"/>
  <c r="G126" i="1" s="1"/>
  <c r="G125" i="1" s="1"/>
  <c r="H127" i="1"/>
  <c r="H126" i="1" s="1"/>
  <c r="H125" i="1" s="1"/>
  <c r="F129" i="1"/>
  <c r="F128" i="1" s="1"/>
  <c r="G130" i="1"/>
  <c r="G129" i="1" s="1"/>
  <c r="G128" i="1" s="1"/>
  <c r="H130" i="1"/>
  <c r="H129" i="1" s="1"/>
  <c r="H128" i="1" s="1"/>
  <c r="F136" i="1"/>
  <c r="F135" i="1" s="1"/>
  <c r="G136" i="1"/>
  <c r="G135" i="1" s="1"/>
  <c r="H136" i="1"/>
  <c r="H135" i="1" s="1"/>
  <c r="F141" i="1"/>
  <c r="F140" i="1" s="1"/>
  <c r="F139" i="1" s="1"/>
  <c r="G141" i="1"/>
  <c r="G140" i="1" s="1"/>
  <c r="G139" i="1" s="1"/>
  <c r="H141" i="1"/>
  <c r="H140" i="1" s="1"/>
  <c r="H139" i="1" s="1"/>
  <c r="F145" i="1"/>
  <c r="F144" i="1" s="1"/>
  <c r="F143" i="1" s="1"/>
  <c r="G145" i="1"/>
  <c r="G144" i="1" s="1"/>
  <c r="G143" i="1" s="1"/>
  <c r="H145" i="1"/>
  <c r="H144" i="1" s="1"/>
  <c r="H143" i="1" s="1"/>
  <c r="F149" i="1"/>
  <c r="F148" i="1" s="1"/>
  <c r="F147" i="1" s="1"/>
  <c r="G149" i="1"/>
  <c r="G148" i="1" s="1"/>
  <c r="G147" i="1" s="1"/>
  <c r="H149" i="1"/>
  <c r="H148" i="1" s="1"/>
  <c r="H147" i="1" s="1"/>
  <c r="G156" i="1"/>
  <c r="G153" i="1" s="1"/>
  <c r="H156" i="1"/>
  <c r="G162" i="1"/>
  <c r="G161" i="1" s="1"/>
  <c r="G160" i="1" s="1"/>
  <c r="G159" i="1" s="1"/>
  <c r="G158" i="1" s="1"/>
  <c r="G157" i="1" s="1"/>
  <c r="H162" i="1"/>
  <c r="H161" i="1" s="1"/>
  <c r="H160" i="1" s="1"/>
  <c r="H159" i="1" s="1"/>
  <c r="H158" i="1" s="1"/>
  <c r="H157" i="1" s="1"/>
  <c r="F162" i="1"/>
  <c r="F161" i="1" s="1"/>
  <c r="F165" i="1"/>
  <c r="F164" i="1" s="1"/>
  <c r="F172" i="1"/>
  <c r="F171" i="1" s="1"/>
  <c r="F170" i="1" s="1"/>
  <c r="G172" i="1"/>
  <c r="G171" i="1" s="1"/>
  <c r="G170" i="1" s="1"/>
  <c r="H172" i="1"/>
  <c r="H171" i="1" s="1"/>
  <c r="H170" i="1" s="1"/>
  <c r="F176" i="1"/>
  <c r="F175" i="1" s="1"/>
  <c r="F174" i="1" s="1"/>
  <c r="G176" i="1"/>
  <c r="G175" i="1" s="1"/>
  <c r="G174" i="1" s="1"/>
  <c r="H176" i="1"/>
  <c r="H175" i="1" s="1"/>
  <c r="H174" i="1" s="1"/>
  <c r="F180" i="1"/>
  <c r="F179" i="1" s="1"/>
  <c r="F178" i="1" s="1"/>
  <c r="G180" i="1"/>
  <c r="G179" i="1" s="1"/>
  <c r="G178" i="1" s="1"/>
  <c r="H180" i="1"/>
  <c r="H179" i="1" s="1"/>
  <c r="H178" i="1" s="1"/>
  <c r="F184" i="1"/>
  <c r="F183" i="1" s="1"/>
  <c r="F182" i="1" s="1"/>
  <c r="G184" i="1"/>
  <c r="G183" i="1" s="1"/>
  <c r="G182" i="1" s="1"/>
  <c r="H184" i="1"/>
  <c r="H183" i="1" s="1"/>
  <c r="H182" i="1" s="1"/>
  <c r="F198" i="1"/>
  <c r="F197" i="1" s="1"/>
  <c r="F196" i="1" s="1"/>
  <c r="G199" i="1"/>
  <c r="G198" i="1" s="1"/>
  <c r="G197" i="1" s="1"/>
  <c r="G196" i="1" s="1"/>
  <c r="H199" i="1"/>
  <c r="H198" i="1" s="1"/>
  <c r="H197" i="1" s="1"/>
  <c r="H196" i="1" s="1"/>
  <c r="F202" i="1"/>
  <c r="F201" i="1" s="1"/>
  <c r="G202" i="1"/>
  <c r="G201" i="1" s="1"/>
  <c r="H202" i="1"/>
  <c r="H201" i="1" s="1"/>
  <c r="F205" i="1"/>
  <c r="F204" i="1" s="1"/>
  <c r="G205" i="1"/>
  <c r="G204" i="1" s="1"/>
  <c r="H205" i="1"/>
  <c r="H204" i="1" s="1"/>
  <c r="F213" i="1"/>
  <c r="F212" i="1" s="1"/>
  <c r="F211" i="1" s="1"/>
  <c r="G214" i="1"/>
  <c r="G213" i="1" s="1"/>
  <c r="G212" i="1" s="1"/>
  <c r="G211" i="1" s="1"/>
  <c r="H214" i="1"/>
  <c r="H213" i="1" s="1"/>
  <c r="H212" i="1" s="1"/>
  <c r="H211" i="1" s="1"/>
  <c r="F124" i="1" l="1"/>
  <c r="G155" i="1"/>
  <c r="G154" i="1" s="1"/>
  <c r="H200" i="1"/>
  <c r="H169" i="1" s="1"/>
  <c r="H168" i="1" s="1"/>
  <c r="H167" i="1" s="1"/>
  <c r="H124" i="1"/>
  <c r="G200" i="1"/>
  <c r="F160" i="1"/>
  <c r="F159" i="1" s="1"/>
  <c r="F158" i="1" s="1"/>
  <c r="F157" i="1" s="1"/>
  <c r="G169" i="1"/>
  <c r="G168" i="1" s="1"/>
  <c r="G167" i="1" s="1"/>
  <c r="H153" i="1"/>
  <c r="H155" i="1"/>
  <c r="H154" i="1" s="1"/>
  <c r="F153" i="1"/>
  <c r="F155" i="1"/>
  <c r="F154" i="1" s="1"/>
  <c r="G152" i="1"/>
  <c r="G151" i="1"/>
  <c r="F134" i="1"/>
  <c r="G124" i="1"/>
  <c r="F200" i="1"/>
  <c r="F169" i="1" s="1"/>
  <c r="G134" i="1"/>
  <c r="H134" i="1"/>
  <c r="H123" i="1" s="1"/>
  <c r="H122" i="1" s="1"/>
  <c r="H51" i="1"/>
  <c r="G51" i="1"/>
  <c r="F168" i="1" l="1"/>
  <c r="F167" i="1" s="1"/>
  <c r="F123" i="1"/>
  <c r="F122" i="1" s="1"/>
  <c r="F151" i="1"/>
  <c r="F152" i="1"/>
  <c r="H151" i="1"/>
  <c r="H121" i="1" s="1"/>
  <c r="H152" i="1"/>
  <c r="G123" i="1"/>
  <c r="G122" i="1" s="1"/>
  <c r="G121" i="1" s="1"/>
  <c r="H101" i="1"/>
  <c r="H100" i="1" s="1"/>
  <c r="H99" i="1" s="1"/>
  <c r="G101" i="1"/>
  <c r="G100" i="1" s="1"/>
  <c r="G99" i="1" s="1"/>
  <c r="F101" i="1"/>
  <c r="F100" i="1" s="1"/>
  <c r="F99" i="1" s="1"/>
  <c r="H97" i="1"/>
  <c r="G97" i="1"/>
  <c r="H96" i="1"/>
  <c r="G96" i="1"/>
  <c r="G95" i="1" s="1"/>
  <c r="H95" i="1"/>
  <c r="F97" i="1"/>
  <c r="F96" i="1" s="1"/>
  <c r="F95" i="1" s="1"/>
  <c r="H93" i="1"/>
  <c r="H92" i="1" s="1"/>
  <c r="H88" i="1" s="1"/>
  <c r="G93" i="1"/>
  <c r="G92" i="1" s="1"/>
  <c r="G88" i="1" s="1"/>
  <c r="F93" i="1"/>
  <c r="F92" i="1" s="1"/>
  <c r="F88" i="1" s="1"/>
  <c r="H77" i="1"/>
  <c r="G77" i="1"/>
  <c r="H76" i="1"/>
  <c r="G76" i="1"/>
  <c r="H75" i="1"/>
  <c r="G75" i="1"/>
  <c r="G74" i="1" s="1"/>
  <c r="G73" i="1" s="1"/>
  <c r="H74" i="1"/>
  <c r="H73" i="1" s="1"/>
  <c r="F77" i="1"/>
  <c r="F76" i="1" s="1"/>
  <c r="F75" i="1" s="1"/>
  <c r="F74" i="1" s="1"/>
  <c r="F73" i="1" s="1"/>
  <c r="H71" i="1"/>
  <c r="G71" i="1"/>
  <c r="G70" i="1" s="1"/>
  <c r="G69" i="1" s="1"/>
  <c r="G68" i="1" s="1"/>
  <c r="G67" i="1" s="1"/>
  <c r="H70" i="1"/>
  <c r="H69" i="1" s="1"/>
  <c r="H68" i="1" s="1"/>
  <c r="H67" i="1" s="1"/>
  <c r="F71" i="1"/>
  <c r="F70" i="1" s="1"/>
  <c r="F69" i="1" s="1"/>
  <c r="F68" i="1" s="1"/>
  <c r="F67" i="1" s="1"/>
  <c r="H46" i="1"/>
  <c r="G46" i="1"/>
  <c r="G45" i="1" s="1"/>
  <c r="G44" i="1" s="1"/>
  <c r="H45" i="1"/>
  <c r="H44" i="1" s="1"/>
  <c r="F46" i="1"/>
  <c r="F45" i="1" s="1"/>
  <c r="F44" i="1" s="1"/>
  <c r="H50" i="1"/>
  <c r="H49" i="1" s="1"/>
  <c r="H48" i="1" s="1"/>
  <c r="G50" i="1"/>
  <c r="G49" i="1" s="1"/>
  <c r="G48" i="1" s="1"/>
  <c r="F50" i="1"/>
  <c r="F49" i="1" s="1"/>
  <c r="F48" i="1" s="1"/>
  <c r="H54" i="1"/>
  <c r="G54" i="1"/>
  <c r="G53" i="1" s="1"/>
  <c r="G52" i="1" s="1"/>
  <c r="H53" i="1"/>
  <c r="H52" i="1" s="1"/>
  <c r="F54" i="1"/>
  <c r="F53" i="1" s="1"/>
  <c r="F52" i="1" s="1"/>
  <c r="H58" i="1"/>
  <c r="G58" i="1"/>
  <c r="G57" i="1" s="1"/>
  <c r="G56" i="1" s="1"/>
  <c r="H57" i="1"/>
  <c r="H56" i="1" s="1"/>
  <c r="F58" i="1"/>
  <c r="F57" i="1" s="1"/>
  <c r="F56" i="1" s="1"/>
  <c r="H65" i="1"/>
  <c r="H64" i="1" s="1"/>
  <c r="H63" i="1" s="1"/>
  <c r="H62" i="1" s="1"/>
  <c r="H61" i="1" s="1"/>
  <c r="H60" i="1" s="1"/>
  <c r="G65" i="1"/>
  <c r="G64" i="1" s="1"/>
  <c r="G63" i="1" s="1"/>
  <c r="G62" i="1" s="1"/>
  <c r="G61" i="1" s="1"/>
  <c r="G60" i="1" s="1"/>
  <c r="F65" i="1"/>
  <c r="F64" i="1" s="1"/>
  <c r="F63" i="1" s="1"/>
  <c r="F62" i="1" s="1"/>
  <c r="F61" i="1" s="1"/>
  <c r="F60" i="1" s="1"/>
  <c r="H24" i="1"/>
  <c r="G24" i="1"/>
  <c r="H23" i="1"/>
  <c r="G23" i="1"/>
  <c r="G22" i="1" s="1"/>
  <c r="G21" i="1" s="1"/>
  <c r="H22" i="1"/>
  <c r="H21" i="1" s="1"/>
  <c r="H29" i="1"/>
  <c r="G29" i="1"/>
  <c r="G28" i="1" s="1"/>
  <c r="G27" i="1" s="1"/>
  <c r="G26" i="1" s="1"/>
  <c r="H28" i="1"/>
  <c r="H27" i="1" s="1"/>
  <c r="H26" i="1" s="1"/>
  <c r="F29" i="1"/>
  <c r="F28" i="1" s="1"/>
  <c r="F27" i="1" s="1"/>
  <c r="F26" i="1" s="1"/>
  <c r="F24" i="1"/>
  <c r="F23" i="1" s="1"/>
  <c r="F22" i="1" s="1"/>
  <c r="F21" i="1" s="1"/>
  <c r="H35" i="1"/>
  <c r="G35" i="1"/>
  <c r="H34" i="1"/>
  <c r="G34" i="1"/>
  <c r="G33" i="1" s="1"/>
  <c r="G32" i="1" s="1"/>
  <c r="H33" i="1"/>
  <c r="H32" i="1" s="1"/>
  <c r="H40" i="1"/>
  <c r="G40" i="1"/>
  <c r="G39" i="1" s="1"/>
  <c r="G38" i="1" s="1"/>
  <c r="G37" i="1" s="1"/>
  <c r="H39" i="1"/>
  <c r="H38" i="1" s="1"/>
  <c r="H37" i="1" s="1"/>
  <c r="F40" i="1"/>
  <c r="F39" i="1" s="1"/>
  <c r="F38" i="1" s="1"/>
  <c r="F37" i="1" s="1"/>
  <c r="F35" i="1"/>
  <c r="F34" i="1" s="1"/>
  <c r="F33" i="1" s="1"/>
  <c r="F32" i="1" s="1"/>
  <c r="F80" i="1" l="1"/>
  <c r="F79" i="1" s="1"/>
  <c r="G20" i="1"/>
  <c r="H20" i="1"/>
  <c r="G31" i="1"/>
  <c r="F121" i="1"/>
  <c r="H31" i="1"/>
  <c r="G120" i="1"/>
  <c r="H80" i="1"/>
  <c r="H79" i="1" s="1"/>
  <c r="H43" i="1"/>
  <c r="H42" i="1" s="1"/>
  <c r="G43" i="1"/>
  <c r="G42" i="1" s="1"/>
  <c r="G80" i="1"/>
  <c r="G79" i="1" s="1"/>
  <c r="F43" i="1"/>
  <c r="F42" i="1" s="1"/>
  <c r="F31" i="1"/>
  <c r="F20" i="1"/>
  <c r="F19" i="1" l="1"/>
  <c r="F120" i="1"/>
  <c r="H19" i="1"/>
  <c r="G19" i="1"/>
  <c r="G18" i="1" s="1"/>
  <c r="F18" i="1" l="1"/>
  <c r="H120" i="1"/>
  <c r="H18" i="1" s="1"/>
</calcChain>
</file>

<file path=xl/sharedStrings.xml><?xml version="1.0" encoding="utf-8"?>
<sst xmlns="http://schemas.openxmlformats.org/spreadsheetml/2006/main" count="561" uniqueCount="200">
  <si>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</si>
  <si>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</si>
  <si>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</si>
  <si>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</si>
  <si>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</si>
  <si>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</si>
  <si>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</si>
  <si>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</si>
  <si>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</si>
  <si>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</si>
  <si>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</si>
  <si>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</si>
  <si>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</si>
  <si>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</si>
  <si>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</si>
  <si>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</si>
  <si>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</si>
  <si>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</si>
  <si>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</si>
  <si>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</si>
  <si>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</si>
  <si>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</si>
  <si>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</si>
  <si>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</si>
  <si>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12</t>
  </si>
  <si>
    <t>Жилищное хозяйство</t>
  </si>
  <si>
    <t>07</t>
  </si>
  <si>
    <t>Другие общегосударственные вопросы</t>
  </si>
  <si>
    <t>13</t>
  </si>
  <si>
    <t>11</t>
  </si>
  <si>
    <t>Коммунальное хозяйство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</si>
  <si>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</si>
  <si>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</si>
  <si>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</si>
  <si>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</si>
  <si>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</si>
  <si>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</si>
  <si>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</si>
  <si>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</si>
  <si>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</si>
  <si>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</si>
  <si>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</si>
  <si>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</si>
  <si>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2018 год</t>
  </si>
  <si>
    <t>2019 год</t>
  </si>
  <si>
    <t>2020 год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</si>
  <si>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</si>
  <si>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</si>
  <si>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</si>
  <si>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</si>
  <si>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</si>
  <si>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</si>
  <si>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</si>
  <si>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</si>
  <si>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</si>
  <si>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</si>
  <si>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</si>
  <si>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</si>
  <si>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</si>
  <si>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</si>
  <si>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</si>
  <si>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Молодежная политика и оздоровление детей</t>
  </si>
  <si>
    <t>04  0 00 00000</t>
  </si>
  <si>
    <t>04 0 02 11680</t>
  </si>
  <si>
    <t>Основное мероприятие "Развитие физической культуры "</t>
  </si>
  <si>
    <t xml:space="preserve">Мероприятия по организации и проведение физкультурных спортивно-массовых  мероприятий </t>
  </si>
  <si>
    <t>04 0 01 00000</t>
  </si>
  <si>
    <t>04 0 01 11300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</si>
  <si>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</si>
  <si>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Мероприятия по газификации территории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</si>
  <si>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</si>
  <si>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11 0 00 00000</t>
  </si>
  <si>
    <t>11 0 01 13200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</si>
  <si>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</si>
  <si>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</si>
  <si>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</si>
  <si>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</si>
  <si>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</si>
  <si>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Мероприятия на капитальный ремонт и ремонт автомобильных дорог общего пользования местного значения (областной бюджет)</t>
  </si>
  <si>
    <t>10 0 00 00000</t>
  </si>
  <si>
    <t>10 0 01 00000</t>
  </si>
  <si>
    <t>10 1 01 10100</t>
  </si>
  <si>
    <t>10 1 01 10110</t>
  </si>
  <si>
    <t>10 1 01 S0140</t>
  </si>
  <si>
    <t>10 1 01 70140</t>
  </si>
  <si>
    <t>Мероприятия по  благоустройству территории и создание мест отдыха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</si>
  <si>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</si>
  <si>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</si>
  <si>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</si>
  <si>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</si>
  <si>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</si>
  <si>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</si>
  <si>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Основное мероприятие "Поддержка  проектов местных инциатив граждан"</t>
  </si>
  <si>
    <t>Мероприятия по усточиввому развитию части территорий</t>
  </si>
  <si>
    <t>Мероприятия по усточиввому развитию части территорий, являющихся административным центром поселения</t>
  </si>
  <si>
    <t>15 0 00 00000</t>
  </si>
  <si>
    <t>15 0 01 00000</t>
  </si>
  <si>
    <t>15 0 01 S0880</t>
  </si>
  <si>
    <t>15 0 01 74390</t>
  </si>
  <si>
    <t>15 0 01 S4390</t>
  </si>
  <si>
    <t>Итого непрограммные расходы</t>
  </si>
  <si>
    <t xml:space="preserve">Обеспечение деятельности органов местного самоуправления муниципального образования Шапкинского сельского поселения Тосненского района Ленинградской области </t>
  </si>
  <si>
    <t>91 0 00 00000</t>
  </si>
  <si>
    <t xml:space="preserve">Обеспечение деятельности аппаратов органов  местного самоуправления муниципального образования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</si>
  <si>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</si>
  <si>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</si>
  <si>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</si>
  <si>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</si>
  <si>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</si>
  <si>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</si>
  <si>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</si>
  <si>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</si>
  <si>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</si>
  <si>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</si>
  <si>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Межбюджетные тарнсферты</t>
  </si>
  <si>
    <t>Иные межбюджетные трансферты</t>
  </si>
  <si>
    <t>540</t>
  </si>
  <si>
    <t>91 3 01 60640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</si>
  <si>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</si>
  <si>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</si>
  <si>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</si>
  <si>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</si>
  <si>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Другие вопросы в области национальной безопасности и провоохранительной деятельиости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</si>
  <si>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</si>
  <si>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</si>
  <si>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</si>
  <si>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</si>
  <si>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</si>
  <si>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</si>
  <si>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</si>
  <si>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</si>
  <si>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</si>
  <si>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9290100030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</si>
  <si>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</si>
  <si>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</si>
  <si>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</si>
  <si>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</si>
  <si>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</si>
  <si>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</si>
  <si>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</si>
  <si>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</si>
  <si>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</si>
  <si>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</si>
  <si>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</si>
  <si>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</si>
  <si>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</si>
  <si>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</si>
  <si>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</si>
  <si>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>Другие вопросы в области коммунального хозяйства</t>
  </si>
  <si>
    <t>99 9 01 10630</t>
  </si>
  <si>
    <t xml:space="preserve">Мероприятия по организации сбора и вывоза бытовых отходов </t>
  </si>
  <si>
    <t>99 9 01 13300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</si>
  <si>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</si>
  <si>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</si>
  <si>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</si>
  <si>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</si>
  <si>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</si>
  <si>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</si>
  <si>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0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</si>
  <si>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</si>
  <si>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</si>
  <si>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</si>
  <si>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</si>
  <si>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Приложение №5</t>
  </si>
  <si>
    <t xml:space="preserve">РАСПРЕДЕЛЕНИЕ  </t>
  </si>
  <si>
    <t xml:space="preserve">бюджетных ассигнований  по разделам, подразделам,целевым статьям (государственным (муниципальным)программам и непрограмным направлениям деятельности),группам(группам и подгруппам) видов расходов и (или)по целевым статьям (государственным (муниципальным)  программам и непрграммным направлением деятельности,группам(группам и подгруппам) видов расходов классификации  расходов бюджетов на 2018 год  плановый период 2019-2020 годов </t>
  </si>
  <si>
    <t>Муниципальная программа "Развитие физической культуры спорта и создание зон отдыха на территории Шапкинского сельского поселения Тосненского района Ленинградской области"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</si>
  <si>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</si>
  <si>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</si>
  <si>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</si>
  <si>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</si>
  <si>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</si>
  <si>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Уплата налогов,сборов и иных платежей</t>
  </si>
  <si>
    <t>от    27.12.2017   № 115</t>
  </si>
  <si>
    <t>Мероприятия по развитию общественной инфраструктуры общественного знаяения</t>
  </si>
  <si>
    <t>9990172020</t>
  </si>
  <si>
    <t>Уплата налогов, сборов и иных платежей</t>
  </si>
  <si>
    <t>850</t>
  </si>
  <si>
    <t>Солействие развитию части территории поселения иных форм местного самоуправления</t>
  </si>
  <si>
    <t>Дорожное хозяйство</t>
  </si>
  <si>
    <t>1500170880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</si>
  <si>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</si>
  <si>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</si>
  <si>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Мероприятия по частичному ремонту автомобильных дорог общего пользования местного значения в административном центре п.Шапки</t>
  </si>
  <si>
    <t>2600100000</t>
  </si>
  <si>
    <t>26001S4660</t>
  </si>
  <si>
    <t>26 0 00 00000</t>
  </si>
  <si>
    <t>Мероприятия по содержанию объектов благоустройства на территории сельского поселения</t>
  </si>
  <si>
    <t>99 9 01 13280</t>
  </si>
  <si>
    <t>15001S0880</t>
  </si>
  <si>
    <t>Содействие участию населения в осуществлении местного самоуправления в иных формах административных центров поселения</t>
  </si>
  <si>
    <t>2600174660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</si>
  <si>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</si>
  <si>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Приложение №3</t>
  </si>
  <si>
    <t>Приложение №1</t>
  </si>
  <si>
    <t>от 28.09.2018   №128</t>
  </si>
  <si>
    <t>от  24.10.2018   №129</t>
  </si>
  <si>
    <t xml:space="preserve">к решению совета депутатов Шапкинского сельского поселения Тосненского района Ленинградской области </t>
  </si>
  <si>
    <t>к решению совета депутатов Шапкинского сельского поселения Тосненского района Ленинградской области</t>
  </si>
  <si>
    <t>к решению совета депутатов Шапкинского сельского поселения  Тосненского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</si>
</sst>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?"/>
    <numFmt numFmtId="166" formatCode="#,##0.000"/>
    <numFmt numFmtId="167" formatCode="0.000"/>
    <numFmt numFmtId="168" formatCode="#,##0.00000"/>
  </numFmts>
  <fonts count="13" x14ac:knownFonts="1">
    <font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2" borderId="1"/>
    <xf numFmtId="0" fontId="10" fillId="2" borderId="1"/>
  </cellStyleXfs>
  <cellXfs count="10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4" fillId="3" borderId="0" xfId="0" applyFont="1" applyFill="1"/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167" fontId="6" fillId="4" borderId="1" xfId="0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2" fillId="3" borderId="7" xfId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left" vertical="top" wrapText="1"/>
    </xf>
    <xf numFmtId="49" fontId="2" fillId="3" borderId="2" xfId="0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168" fontId="1" fillId="3" borderId="2" xfId="0" applyNumberFormat="1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/>
    </xf>
    <xf numFmtId="168" fontId="1" fillId="3" borderId="2" xfId="0" applyNumberFormat="1" applyFont="1" applyFill="1" applyBorder="1" applyAlignment="1">
      <alignment horizontal="center" vertical="center" wrapText="1"/>
    </xf>
    <xf numFmtId="168" fontId="2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top"/>
    </xf>
    <xf numFmtId="168" fontId="2" fillId="3" borderId="2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left" vertical="center" wrapText="1"/>
    </xf>
    <xf numFmtId="49" fontId="2" fillId="2" borderId="10" xfId="2" applyNumberFormat="1" applyFont="1" applyBorder="1" applyAlignment="1" applyProtection="1">
      <alignment horizontal="left" vertical="center" wrapText="1"/>
    </xf>
    <xf numFmtId="168" fontId="2" fillId="3" borderId="5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168" fontId="1" fillId="2" borderId="2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1" fillId="3" borderId="6" xfId="0" applyNumberFormat="1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center" vertical="top" wrapText="1"/>
    </xf>
    <xf numFmtId="168" fontId="1" fillId="3" borderId="2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2" borderId="4" xfId="1" applyNumberFormat="1" applyFont="1" applyBorder="1" applyAlignment="1">
      <alignment horizontal="center" vertical="top" wrapText="1"/>
    </xf>
    <xf numFmtId="49" fontId="1" fillId="2" borderId="5" xfId="1" applyNumberFormat="1" applyFont="1" applyBorder="1" applyAlignment="1">
      <alignment horizontal="center" vertical="top" wrapText="1"/>
    </xf>
    <xf numFmtId="0" fontId="2" fillId="3" borderId="0" xfId="0" applyFont="1" applyFill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5"/>
  <sheetViews>
    <sheetView tabSelected="1" view="pageBreakPreview" topLeftCell="A55" zoomScale="60" zoomScaleNormal="100" workbookViewId="0">
      <selection activeCell="G11" sqref="G11:H11"/>
    </sheetView>
  </sheetViews>
  <sheetFormatPr defaultRowHeight="15" x14ac:dyDescent="0.25"/>
  <cols>
    <col min="1" max="1" width="61.42578125" style="91" customWidth="1"/>
    <col min="2" max="2" width="16.42578125" style="92" customWidth="1"/>
    <col min="3" max="5" width="7.42578125" style="92" customWidth="1"/>
    <col min="6" max="8" width="16.42578125" style="92" customWidth="1"/>
    <col min="9" max="16384" width="9.140625" style="78"/>
  </cols>
  <sheetData>
    <row r="1" spans="1:10" ht="18" customHeight="1" x14ac:dyDescent="0.25">
      <c r="G1" s="93" t="s">
        <v>194</v>
      </c>
      <c r="H1" s="11"/>
    </row>
    <row r="2" spans="1:10" ht="61.5" customHeight="1" x14ac:dyDescent="0.25">
      <c r="G2" s="101" t="s">
        <v>197</v>
      </c>
      <c r="H2" s="101"/>
    </row>
    <row r="3" spans="1:10" ht="15.75" x14ac:dyDescent="0.25">
      <c r="G3" s="94" t="s">
        <v>196</v>
      </c>
      <c r="H3" s="94"/>
    </row>
    <row r="4" spans="1:10" ht="15.75" x14ac:dyDescent="0.25">
      <c r="G4" s="93"/>
      <c r="H4" s="93"/>
    </row>
    <row r="5" spans="1:10" s="3" customFormat="1" ht="15.75" x14ac:dyDescent="0.25">
      <c r="A5" s="10"/>
      <c r="B5" s="1"/>
      <c r="C5" s="2"/>
      <c r="D5" s="2"/>
      <c r="E5" s="2"/>
      <c r="G5" s="64" t="s">
        <v>193</v>
      </c>
      <c r="H5" s="11"/>
      <c r="I5" s="12"/>
      <c r="J5" s="12"/>
    </row>
    <row r="6" spans="1:10" s="3" customFormat="1" ht="61.5" customHeight="1" x14ac:dyDescent="0.25">
      <c r="A6" s="10"/>
      <c r="B6" s="1"/>
      <c r="C6" s="2"/>
      <c r="D6" s="2"/>
      <c r="E6" s="2"/>
      <c r="G6" s="101" t="s">
        <v>198</v>
      </c>
      <c r="H6" s="101"/>
      <c r="I6" s="12"/>
      <c r="J6" s="12"/>
    </row>
    <row r="7" spans="1:10" s="3" customFormat="1" ht="17.25" customHeight="1" x14ac:dyDescent="0.25">
      <c r="A7" s="10"/>
      <c r="B7" s="1"/>
      <c r="C7" s="2"/>
      <c r="D7" s="2"/>
      <c r="E7" s="2"/>
      <c r="G7" s="94" t="s">
        <v>195</v>
      </c>
      <c r="H7" s="94"/>
      <c r="I7" s="12"/>
      <c r="J7" s="12"/>
    </row>
    <row r="9" spans="1:10" s="3" customFormat="1" ht="15.75" x14ac:dyDescent="0.25">
      <c r="A9" s="10"/>
      <c r="B9" s="1"/>
      <c r="C9" s="2"/>
      <c r="D9" s="2"/>
      <c r="E9" s="2"/>
      <c r="G9" s="64" t="s">
        <v>163</v>
      </c>
      <c r="H9" s="11"/>
      <c r="I9" s="12"/>
      <c r="J9" s="12"/>
    </row>
    <row r="10" spans="1:10" s="3" customFormat="1" ht="60.75" customHeight="1" x14ac:dyDescent="0.25">
      <c r="A10" s="10"/>
      <c r="B10" s="1"/>
      <c r="C10" s="2"/>
      <c r="D10" s="2"/>
      <c r="E10" s="2"/>
      <c r="G10" s="101" t="s">
        <v>199</v>
      </c>
      <c r="H10" s="101"/>
      <c r="I10" s="12"/>
      <c r="J10" s="12"/>
    </row>
    <row r="11" spans="1:10" s="3" customFormat="1" ht="17.25" customHeight="1" x14ac:dyDescent="0.25">
      <c r="A11" s="10"/>
      <c r="B11" s="1"/>
      <c r="C11" s="2"/>
      <c r="D11" s="2"/>
      <c r="E11" s="2"/>
      <c r="G11" s="94" t="s">
        <v>173</v>
      </c>
      <c r="H11" s="94"/>
      <c r="I11" s="12"/>
      <c r="J11" s="12"/>
    </row>
    <row r="12" spans="1:10" s="3" customFormat="1" ht="26.25" customHeight="1" x14ac:dyDescent="0.25">
      <c r="A12" s="95" t="s">
        <v>164</v>
      </c>
      <c r="B12" s="95"/>
      <c r="C12" s="95"/>
      <c r="D12" s="95"/>
      <c r="E12" s="95"/>
      <c r="F12" s="95"/>
      <c r="G12" s="95"/>
      <c r="H12" s="95"/>
    </row>
    <row r="13" spans="1:10" s="3" customFormat="1" ht="69.75" customHeight="1" x14ac:dyDescent="0.25">
      <c r="A13" s="95" t="s">
        <v>165</v>
      </c>
      <c r="B13" s="95"/>
      <c r="C13" s="95"/>
      <c r="D13" s="95"/>
      <c r="E13" s="95"/>
      <c r="F13" s="95"/>
      <c r="G13" s="95"/>
      <c r="H13" s="95"/>
    </row>
    <row r="14" spans="1:10" s="3" customFormat="1" ht="15.6" customHeight="1" x14ac:dyDescent="0.25">
      <c r="A14" s="65"/>
      <c r="B14" s="65"/>
      <c r="C14" s="65"/>
      <c r="D14" s="65"/>
      <c r="E14" s="65"/>
      <c r="F14" s="4"/>
    </row>
    <row r="15" spans="1:10" s="6" customFormat="1" ht="35.25" customHeight="1" x14ac:dyDescent="0.25">
      <c r="A15" s="97" t="s">
        <v>0</v>
      </c>
      <c r="B15" s="99" t="s">
        <v>1</v>
      </c>
      <c r="C15" s="99" t="s">
        <v>2</v>
      </c>
      <c r="D15" s="97" t="s">
        <v>3</v>
      </c>
      <c r="E15" s="97" t="s">
        <v>4</v>
      </c>
      <c r="F15" s="96" t="s">
        <v>38</v>
      </c>
      <c r="G15" s="96"/>
      <c r="H15" s="96"/>
    </row>
    <row r="16" spans="1:10" s="6" customFormat="1" ht="15.75" customHeight="1" x14ac:dyDescent="0.25">
      <c r="A16" s="98"/>
      <c r="B16" s="100"/>
      <c r="C16" s="100"/>
      <c r="D16" s="98"/>
      <c r="E16" s="98"/>
      <c r="F16" s="5" t="s">
        <v>43</v>
      </c>
      <c r="G16" s="5" t="s">
        <v>44</v>
      </c>
      <c r="H16" s="5" t="s">
        <v>45</v>
      </c>
    </row>
    <row r="17" spans="1:8" s="6" customFormat="1" ht="15.75" x14ac:dyDescent="0.25">
      <c r="A17" s="7" t="s">
        <v>39</v>
      </c>
      <c r="B17" s="7" t="s">
        <v>40</v>
      </c>
      <c r="C17" s="7" t="s">
        <v>41</v>
      </c>
      <c r="D17" s="7" t="s">
        <v>42</v>
      </c>
      <c r="E17" s="8">
        <v>5</v>
      </c>
      <c r="F17" s="9">
        <v>6</v>
      </c>
      <c r="G17" s="8">
        <v>7</v>
      </c>
      <c r="H17" s="9">
        <v>8</v>
      </c>
    </row>
    <row r="18" spans="1:8" s="70" customFormat="1" ht="15.75" x14ac:dyDescent="0.25">
      <c r="A18" s="66" t="s">
        <v>5</v>
      </c>
      <c r="B18" s="67"/>
      <c r="C18" s="68"/>
      <c r="D18" s="67"/>
      <c r="E18" s="67"/>
      <c r="F18" s="69">
        <f>F19+F120</f>
        <v>15728.0337</v>
      </c>
      <c r="G18" s="69">
        <f>G19+G120</f>
        <v>11314.480510000001</v>
      </c>
      <c r="H18" s="69">
        <f>H19+H120</f>
        <v>10936.741260000001</v>
      </c>
    </row>
    <row r="19" spans="1:8" s="70" customFormat="1" ht="15.75" x14ac:dyDescent="0.25">
      <c r="A19" s="71" t="s">
        <v>58</v>
      </c>
      <c r="B19" s="72"/>
      <c r="C19" s="73"/>
      <c r="D19" s="72"/>
      <c r="E19" s="72"/>
      <c r="F19" s="74">
        <f>F20+F31+F42+F60+F67+F73+F79+F103</f>
        <v>7149.8985700000003</v>
      </c>
      <c r="G19" s="74">
        <f t="shared" ref="G19:H19" si="0">G20+G31+G42+G60+G67+G73+G79</f>
        <v>3673.0190000000002</v>
      </c>
      <c r="H19" s="74">
        <f t="shared" si="0"/>
        <v>3566.5460000000003</v>
      </c>
    </row>
    <row r="20" spans="1:8" s="70" customFormat="1" ht="69.75" customHeight="1" x14ac:dyDescent="0.25">
      <c r="A20" s="45" t="s">
        <v>166</v>
      </c>
      <c r="B20" s="46" t="s">
        <v>62</v>
      </c>
      <c r="C20" s="73"/>
      <c r="D20" s="72"/>
      <c r="E20" s="72"/>
      <c r="F20" s="43">
        <f>F21+F26</f>
        <v>60</v>
      </c>
      <c r="G20" s="43">
        <f>G21+G26</f>
        <v>60</v>
      </c>
      <c r="H20" s="43">
        <f>H21+H26</f>
        <v>60</v>
      </c>
    </row>
    <row r="21" spans="1:8" s="70" customFormat="1" ht="28.5" customHeight="1" x14ac:dyDescent="0.25">
      <c r="A21" s="47" t="s">
        <v>64</v>
      </c>
      <c r="B21" s="46" t="s">
        <v>66</v>
      </c>
      <c r="C21" s="73"/>
      <c r="D21" s="72"/>
      <c r="E21" s="72"/>
      <c r="F21" s="43">
        <f>F22</f>
        <v>20</v>
      </c>
      <c r="G21" s="43">
        <f t="shared" ref="G21:H24" si="1">G22</f>
        <v>20</v>
      </c>
      <c r="H21" s="43">
        <f t="shared" si="1"/>
        <v>20</v>
      </c>
    </row>
    <row r="22" spans="1:8" s="70" customFormat="1" ht="31.5" x14ac:dyDescent="0.25">
      <c r="A22" s="17" t="s">
        <v>65</v>
      </c>
      <c r="B22" s="29" t="s">
        <v>67</v>
      </c>
      <c r="C22" s="75"/>
      <c r="D22" s="76"/>
      <c r="E22" s="76"/>
      <c r="F22" s="41">
        <f>F23</f>
        <v>20</v>
      </c>
      <c r="G22" s="41">
        <f t="shared" si="1"/>
        <v>20</v>
      </c>
      <c r="H22" s="41">
        <f t="shared" si="1"/>
        <v>20</v>
      </c>
    </row>
    <row r="23" spans="1:8" s="70" customFormat="1" ht="31.5" x14ac:dyDescent="0.25">
      <c r="A23" s="17" t="s">
        <v>49</v>
      </c>
      <c r="B23" s="29" t="s">
        <v>67</v>
      </c>
      <c r="C23" s="75">
        <v>200</v>
      </c>
      <c r="D23" s="76"/>
      <c r="E23" s="76"/>
      <c r="F23" s="41">
        <f>F24</f>
        <v>20</v>
      </c>
      <c r="G23" s="41">
        <f t="shared" si="1"/>
        <v>20</v>
      </c>
      <c r="H23" s="41">
        <f t="shared" si="1"/>
        <v>20</v>
      </c>
    </row>
    <row r="24" spans="1:8" s="70" customFormat="1" ht="31.5" x14ac:dyDescent="0.25">
      <c r="A24" s="33" t="s">
        <v>50</v>
      </c>
      <c r="B24" s="29" t="s">
        <v>67</v>
      </c>
      <c r="C24" s="75">
        <v>240</v>
      </c>
      <c r="D24" s="76"/>
      <c r="E24" s="76"/>
      <c r="F24" s="41">
        <f>F25</f>
        <v>20</v>
      </c>
      <c r="G24" s="41">
        <f t="shared" si="1"/>
        <v>20</v>
      </c>
      <c r="H24" s="41">
        <f t="shared" si="1"/>
        <v>20</v>
      </c>
    </row>
    <row r="25" spans="1:8" s="70" customFormat="1" ht="15.75" x14ac:dyDescent="0.25">
      <c r="A25" s="33" t="s">
        <v>170</v>
      </c>
      <c r="B25" s="29" t="s">
        <v>67</v>
      </c>
      <c r="C25" s="75">
        <v>240</v>
      </c>
      <c r="D25" s="76" t="s">
        <v>29</v>
      </c>
      <c r="E25" s="76" t="s">
        <v>12</v>
      </c>
      <c r="F25" s="41">
        <v>20</v>
      </c>
      <c r="G25" s="41">
        <v>20</v>
      </c>
      <c r="H25" s="41">
        <v>20</v>
      </c>
    </row>
    <row r="26" spans="1:8" s="70" customFormat="1" ht="31.5" x14ac:dyDescent="0.25">
      <c r="A26" s="47" t="s">
        <v>59</v>
      </c>
      <c r="B26" s="46" t="s">
        <v>66</v>
      </c>
      <c r="C26" s="73"/>
      <c r="D26" s="72"/>
      <c r="E26" s="72"/>
      <c r="F26" s="43">
        <f>F27</f>
        <v>40</v>
      </c>
      <c r="G26" s="43">
        <f t="shared" ref="G26:H29" si="2">G27</f>
        <v>40</v>
      </c>
      <c r="H26" s="43">
        <f t="shared" si="2"/>
        <v>40</v>
      </c>
    </row>
    <row r="27" spans="1:8" s="70" customFormat="1" ht="15.75" x14ac:dyDescent="0.25">
      <c r="A27" s="17" t="s">
        <v>60</v>
      </c>
      <c r="B27" s="29" t="s">
        <v>63</v>
      </c>
      <c r="C27" s="75"/>
      <c r="D27" s="76"/>
      <c r="E27" s="76"/>
      <c r="F27" s="41">
        <f>F28</f>
        <v>40</v>
      </c>
      <c r="G27" s="41">
        <f t="shared" si="2"/>
        <v>40</v>
      </c>
      <c r="H27" s="41">
        <f t="shared" si="2"/>
        <v>40</v>
      </c>
    </row>
    <row r="28" spans="1:8" s="70" customFormat="1" ht="31.5" x14ac:dyDescent="0.25">
      <c r="A28" s="17" t="s">
        <v>49</v>
      </c>
      <c r="B28" s="29" t="s">
        <v>63</v>
      </c>
      <c r="C28" s="75">
        <v>200</v>
      </c>
      <c r="D28" s="76"/>
      <c r="E28" s="76"/>
      <c r="F28" s="41">
        <f>F29</f>
        <v>40</v>
      </c>
      <c r="G28" s="41">
        <f t="shared" si="2"/>
        <v>40</v>
      </c>
      <c r="H28" s="41">
        <f t="shared" si="2"/>
        <v>40</v>
      </c>
    </row>
    <row r="29" spans="1:8" s="70" customFormat="1" ht="31.5" x14ac:dyDescent="0.25">
      <c r="A29" s="33" t="s">
        <v>50</v>
      </c>
      <c r="B29" s="29" t="s">
        <v>63</v>
      </c>
      <c r="C29" s="75">
        <v>240</v>
      </c>
      <c r="D29" s="76"/>
      <c r="E29" s="76"/>
      <c r="F29" s="41">
        <f>F30</f>
        <v>40</v>
      </c>
      <c r="G29" s="41">
        <f t="shared" si="2"/>
        <v>40</v>
      </c>
      <c r="H29" s="41">
        <f t="shared" si="2"/>
        <v>40</v>
      </c>
    </row>
    <row r="30" spans="1:8" s="70" customFormat="1" ht="15.75" x14ac:dyDescent="0.25">
      <c r="A30" s="33" t="s">
        <v>61</v>
      </c>
      <c r="B30" s="29" t="s">
        <v>63</v>
      </c>
      <c r="C30" s="75">
        <v>240</v>
      </c>
      <c r="D30" s="76" t="s">
        <v>26</v>
      </c>
      <c r="E30" s="76" t="s">
        <v>26</v>
      </c>
      <c r="F30" s="41">
        <v>40</v>
      </c>
      <c r="G30" s="41">
        <v>40</v>
      </c>
      <c r="H30" s="41">
        <v>40</v>
      </c>
    </row>
    <row r="31" spans="1:8" s="70" customFormat="1" ht="52.5" customHeight="1" x14ac:dyDescent="0.25">
      <c r="A31" s="48" t="s">
        <v>167</v>
      </c>
      <c r="B31" s="49" t="s">
        <v>46</v>
      </c>
      <c r="C31" s="77"/>
      <c r="D31" s="49"/>
      <c r="E31" s="49"/>
      <c r="F31" s="43">
        <f>F32+F37</f>
        <v>30</v>
      </c>
      <c r="G31" s="43">
        <f t="shared" ref="G31:H31" si="3">G32+G37</f>
        <v>30</v>
      </c>
      <c r="H31" s="43">
        <f t="shared" si="3"/>
        <v>30</v>
      </c>
    </row>
    <row r="32" spans="1:8" ht="31.5" x14ac:dyDescent="0.25">
      <c r="A32" s="48" t="s">
        <v>47</v>
      </c>
      <c r="B32" s="49" t="s">
        <v>51</v>
      </c>
      <c r="C32" s="77"/>
      <c r="D32" s="49"/>
      <c r="E32" s="49"/>
      <c r="F32" s="43">
        <f>F33</f>
        <v>25</v>
      </c>
      <c r="G32" s="43">
        <f t="shared" ref="G32:H35" si="4">G33</f>
        <v>25</v>
      </c>
      <c r="H32" s="43">
        <f t="shared" si="4"/>
        <v>25</v>
      </c>
    </row>
    <row r="33" spans="1:8" ht="15.75" x14ac:dyDescent="0.25">
      <c r="A33" s="17" t="s">
        <v>48</v>
      </c>
      <c r="B33" s="18" t="s">
        <v>52</v>
      </c>
      <c r="C33" s="79"/>
      <c r="D33" s="18"/>
      <c r="E33" s="18"/>
      <c r="F33" s="41">
        <f>F34</f>
        <v>25</v>
      </c>
      <c r="G33" s="41">
        <f t="shared" si="4"/>
        <v>25</v>
      </c>
      <c r="H33" s="41">
        <f t="shared" si="4"/>
        <v>25</v>
      </c>
    </row>
    <row r="34" spans="1:8" ht="31.5" x14ac:dyDescent="0.25">
      <c r="A34" s="17" t="s">
        <v>49</v>
      </c>
      <c r="B34" s="18" t="s">
        <v>52</v>
      </c>
      <c r="C34" s="79">
        <v>200</v>
      </c>
      <c r="D34" s="18"/>
      <c r="E34" s="18"/>
      <c r="F34" s="41">
        <f>F35</f>
        <v>25</v>
      </c>
      <c r="G34" s="41">
        <f t="shared" si="4"/>
        <v>25</v>
      </c>
      <c r="H34" s="41">
        <f t="shared" si="4"/>
        <v>25</v>
      </c>
    </row>
    <row r="35" spans="1:8" ht="31.5" x14ac:dyDescent="0.25">
      <c r="A35" s="36" t="s">
        <v>50</v>
      </c>
      <c r="B35" s="18" t="s">
        <v>52</v>
      </c>
      <c r="C35" s="79">
        <v>240</v>
      </c>
      <c r="D35" s="18"/>
      <c r="E35" s="18"/>
      <c r="F35" s="41">
        <f>F36</f>
        <v>25</v>
      </c>
      <c r="G35" s="41">
        <f t="shared" si="4"/>
        <v>25</v>
      </c>
      <c r="H35" s="41">
        <f t="shared" si="4"/>
        <v>25</v>
      </c>
    </row>
    <row r="36" spans="1:8" ht="47.25" x14ac:dyDescent="0.25">
      <c r="A36" s="17" t="s">
        <v>53</v>
      </c>
      <c r="B36" s="18" t="s">
        <v>52</v>
      </c>
      <c r="C36" s="79">
        <v>240</v>
      </c>
      <c r="D36" s="18" t="s">
        <v>17</v>
      </c>
      <c r="E36" s="18" t="s">
        <v>20</v>
      </c>
      <c r="F36" s="41">
        <v>25</v>
      </c>
      <c r="G36" s="41">
        <v>25</v>
      </c>
      <c r="H36" s="41">
        <v>25</v>
      </c>
    </row>
    <row r="37" spans="1:8" ht="63" x14ac:dyDescent="0.25">
      <c r="A37" s="48" t="s">
        <v>54</v>
      </c>
      <c r="B37" s="49" t="s">
        <v>56</v>
      </c>
      <c r="C37" s="77"/>
      <c r="D37" s="49"/>
      <c r="E37" s="49"/>
      <c r="F37" s="43">
        <f>F38</f>
        <v>5</v>
      </c>
      <c r="G37" s="43">
        <f t="shared" ref="G37:H40" si="5">G38</f>
        <v>5</v>
      </c>
      <c r="H37" s="43">
        <f t="shared" si="5"/>
        <v>5</v>
      </c>
    </row>
    <row r="38" spans="1:8" ht="78.75" x14ac:dyDescent="0.25">
      <c r="A38" s="17" t="s">
        <v>55</v>
      </c>
      <c r="B38" s="18" t="s">
        <v>57</v>
      </c>
      <c r="C38" s="79"/>
      <c r="D38" s="18"/>
      <c r="E38" s="18"/>
      <c r="F38" s="41">
        <f>F39</f>
        <v>5</v>
      </c>
      <c r="G38" s="41">
        <f t="shared" si="5"/>
        <v>5</v>
      </c>
      <c r="H38" s="41">
        <f t="shared" si="5"/>
        <v>5</v>
      </c>
    </row>
    <row r="39" spans="1:8" ht="31.5" x14ac:dyDescent="0.25">
      <c r="A39" s="17" t="s">
        <v>49</v>
      </c>
      <c r="B39" s="18" t="s">
        <v>57</v>
      </c>
      <c r="C39" s="79">
        <v>200</v>
      </c>
      <c r="D39" s="18"/>
      <c r="E39" s="18"/>
      <c r="F39" s="41">
        <f>F40</f>
        <v>5</v>
      </c>
      <c r="G39" s="41">
        <f t="shared" si="5"/>
        <v>5</v>
      </c>
      <c r="H39" s="41">
        <f t="shared" si="5"/>
        <v>5</v>
      </c>
    </row>
    <row r="40" spans="1:8" ht="31.5" x14ac:dyDescent="0.25">
      <c r="A40" s="36" t="s">
        <v>50</v>
      </c>
      <c r="B40" s="18" t="s">
        <v>57</v>
      </c>
      <c r="C40" s="79">
        <v>240</v>
      </c>
      <c r="D40" s="18"/>
      <c r="E40" s="18"/>
      <c r="F40" s="41">
        <f>F41</f>
        <v>5</v>
      </c>
      <c r="G40" s="41">
        <f t="shared" si="5"/>
        <v>5</v>
      </c>
      <c r="H40" s="41">
        <f t="shared" si="5"/>
        <v>5</v>
      </c>
    </row>
    <row r="41" spans="1:8" ht="47.25" x14ac:dyDescent="0.25">
      <c r="A41" s="17" t="s">
        <v>53</v>
      </c>
      <c r="B41" s="18" t="s">
        <v>57</v>
      </c>
      <c r="C41" s="79">
        <v>240</v>
      </c>
      <c r="D41" s="18" t="s">
        <v>17</v>
      </c>
      <c r="E41" s="18" t="s">
        <v>20</v>
      </c>
      <c r="F41" s="41">
        <v>5</v>
      </c>
      <c r="G41" s="41">
        <v>5</v>
      </c>
      <c r="H41" s="41">
        <v>5</v>
      </c>
    </row>
    <row r="42" spans="1:8" ht="56.25" customHeight="1" x14ac:dyDescent="0.25">
      <c r="A42" s="45" t="s">
        <v>159</v>
      </c>
      <c r="B42" s="49" t="s">
        <v>79</v>
      </c>
      <c r="C42" s="79"/>
      <c r="D42" s="18"/>
      <c r="E42" s="18"/>
      <c r="F42" s="43">
        <f>F43</f>
        <v>2185.9</v>
      </c>
      <c r="G42" s="43">
        <f t="shared" ref="G42:H42" si="6">G43</f>
        <v>1410.4</v>
      </c>
      <c r="H42" s="43">
        <f t="shared" si="6"/>
        <v>1410.4</v>
      </c>
    </row>
    <row r="43" spans="1:8" ht="94.5" x14ac:dyDescent="0.25">
      <c r="A43" s="45" t="s">
        <v>74</v>
      </c>
      <c r="B43" s="49" t="s">
        <v>80</v>
      </c>
      <c r="C43" s="77"/>
      <c r="D43" s="49"/>
      <c r="E43" s="49"/>
      <c r="F43" s="43">
        <f>F44+F48+F52+F56</f>
        <v>2185.9</v>
      </c>
      <c r="G43" s="43">
        <f t="shared" ref="G43:H43" si="7">G44+G48+G52+G56</f>
        <v>1410.4</v>
      </c>
      <c r="H43" s="43">
        <f t="shared" si="7"/>
        <v>1410.4</v>
      </c>
    </row>
    <row r="44" spans="1:8" ht="15.75" x14ac:dyDescent="0.25">
      <c r="A44" s="17" t="s">
        <v>75</v>
      </c>
      <c r="B44" s="18" t="s">
        <v>81</v>
      </c>
      <c r="C44" s="79"/>
      <c r="D44" s="18"/>
      <c r="E44" s="18"/>
      <c r="F44" s="41">
        <f>F45</f>
        <v>727</v>
      </c>
      <c r="G44" s="41">
        <f t="shared" ref="G44:H46" si="8">G45</f>
        <v>350</v>
      </c>
      <c r="H44" s="41">
        <f t="shared" si="8"/>
        <v>350</v>
      </c>
    </row>
    <row r="45" spans="1:8" ht="31.5" x14ac:dyDescent="0.25">
      <c r="A45" s="17" t="s">
        <v>49</v>
      </c>
      <c r="B45" s="18" t="s">
        <v>81</v>
      </c>
      <c r="C45" s="79">
        <v>200</v>
      </c>
      <c r="D45" s="18"/>
      <c r="E45" s="18"/>
      <c r="F45" s="41">
        <f>F46</f>
        <v>727</v>
      </c>
      <c r="G45" s="41">
        <f t="shared" si="8"/>
        <v>350</v>
      </c>
      <c r="H45" s="41">
        <f t="shared" si="8"/>
        <v>350</v>
      </c>
    </row>
    <row r="46" spans="1:8" ht="31.5" x14ac:dyDescent="0.25">
      <c r="A46" s="33" t="s">
        <v>50</v>
      </c>
      <c r="B46" s="18" t="s">
        <v>81</v>
      </c>
      <c r="C46" s="79">
        <v>240</v>
      </c>
      <c r="D46" s="18"/>
      <c r="E46" s="18"/>
      <c r="F46" s="41">
        <f>F47</f>
        <v>727</v>
      </c>
      <c r="G46" s="41">
        <f t="shared" si="8"/>
        <v>350</v>
      </c>
      <c r="H46" s="41">
        <f t="shared" si="8"/>
        <v>350</v>
      </c>
    </row>
    <row r="47" spans="1:8" ht="15.75" x14ac:dyDescent="0.25">
      <c r="A47" s="27" t="s">
        <v>33</v>
      </c>
      <c r="B47" s="18" t="s">
        <v>81</v>
      </c>
      <c r="C47" s="79">
        <v>240</v>
      </c>
      <c r="D47" s="18" t="s">
        <v>11</v>
      </c>
      <c r="E47" s="18" t="s">
        <v>20</v>
      </c>
      <c r="F47" s="41">
        <f>350+377</f>
        <v>727</v>
      </c>
      <c r="G47" s="41">
        <v>350</v>
      </c>
      <c r="H47" s="41">
        <v>350</v>
      </c>
    </row>
    <row r="48" spans="1:8" ht="47.25" x14ac:dyDescent="0.25">
      <c r="A48" s="17" t="s">
        <v>76</v>
      </c>
      <c r="B48" s="29" t="s">
        <v>82</v>
      </c>
      <c r="C48" s="79"/>
      <c r="D48" s="18"/>
      <c r="E48" s="18"/>
      <c r="F48" s="41">
        <f>F49</f>
        <v>671.65200000000004</v>
      </c>
      <c r="G48" s="41">
        <f t="shared" ref="G48:H50" si="9">G49</f>
        <v>1060.4000000000001</v>
      </c>
      <c r="H48" s="41">
        <f t="shared" si="9"/>
        <v>1060.4000000000001</v>
      </c>
    </row>
    <row r="49" spans="1:8" ht="31.5" x14ac:dyDescent="0.25">
      <c r="A49" s="17" t="s">
        <v>49</v>
      </c>
      <c r="B49" s="29" t="s">
        <v>82</v>
      </c>
      <c r="C49" s="79">
        <v>200</v>
      </c>
      <c r="D49" s="18"/>
      <c r="E49" s="18"/>
      <c r="F49" s="41">
        <f>F50</f>
        <v>671.65200000000004</v>
      </c>
      <c r="G49" s="41">
        <f t="shared" si="9"/>
        <v>1060.4000000000001</v>
      </c>
      <c r="H49" s="41">
        <f t="shared" si="9"/>
        <v>1060.4000000000001</v>
      </c>
    </row>
    <row r="50" spans="1:8" ht="31.5" x14ac:dyDescent="0.25">
      <c r="A50" s="33" t="s">
        <v>50</v>
      </c>
      <c r="B50" s="29" t="s">
        <v>82</v>
      </c>
      <c r="C50" s="79">
        <v>240</v>
      </c>
      <c r="D50" s="18"/>
      <c r="E50" s="18"/>
      <c r="F50" s="41">
        <f>F51</f>
        <v>671.65200000000004</v>
      </c>
      <c r="G50" s="41">
        <f t="shared" si="9"/>
        <v>1060.4000000000001</v>
      </c>
      <c r="H50" s="41">
        <f t="shared" si="9"/>
        <v>1060.4000000000001</v>
      </c>
    </row>
    <row r="51" spans="1:8" ht="15.75" x14ac:dyDescent="0.25">
      <c r="A51" s="27" t="s">
        <v>33</v>
      </c>
      <c r="B51" s="29" t="s">
        <v>82</v>
      </c>
      <c r="C51" s="79">
        <v>240</v>
      </c>
      <c r="D51" s="18" t="s">
        <v>11</v>
      </c>
      <c r="E51" s="18" t="s">
        <v>20</v>
      </c>
      <c r="F51" s="41">
        <f>892.225-220.573</f>
        <v>671.65200000000004</v>
      </c>
      <c r="G51" s="41">
        <f>1060+0.4</f>
        <v>1060.4000000000001</v>
      </c>
      <c r="H51" s="41">
        <f>1060+0.4</f>
        <v>1060.4000000000001</v>
      </c>
    </row>
    <row r="52" spans="1:8" ht="47.25" x14ac:dyDescent="0.25">
      <c r="A52" s="50" t="s">
        <v>77</v>
      </c>
      <c r="B52" s="18" t="s">
        <v>83</v>
      </c>
      <c r="C52" s="79"/>
      <c r="D52" s="18"/>
      <c r="E52" s="18"/>
      <c r="F52" s="41">
        <f>F53</f>
        <v>114.548</v>
      </c>
      <c r="G52" s="41">
        <f t="shared" ref="G52:H54" si="10">G53</f>
        <v>0</v>
      </c>
      <c r="H52" s="41">
        <f t="shared" si="10"/>
        <v>0</v>
      </c>
    </row>
    <row r="53" spans="1:8" ht="31.5" x14ac:dyDescent="0.25">
      <c r="A53" s="17" t="s">
        <v>49</v>
      </c>
      <c r="B53" s="18" t="s">
        <v>83</v>
      </c>
      <c r="C53" s="79">
        <v>200</v>
      </c>
      <c r="D53" s="18"/>
      <c r="E53" s="18"/>
      <c r="F53" s="41">
        <f>F54</f>
        <v>114.548</v>
      </c>
      <c r="G53" s="41">
        <f t="shared" si="10"/>
        <v>0</v>
      </c>
      <c r="H53" s="41">
        <f t="shared" si="10"/>
        <v>0</v>
      </c>
    </row>
    <row r="54" spans="1:8" ht="31.5" x14ac:dyDescent="0.25">
      <c r="A54" s="33" t="s">
        <v>50</v>
      </c>
      <c r="B54" s="18" t="s">
        <v>83</v>
      </c>
      <c r="C54" s="79">
        <v>240</v>
      </c>
      <c r="D54" s="18"/>
      <c r="E54" s="18"/>
      <c r="F54" s="41">
        <f>F55</f>
        <v>114.548</v>
      </c>
      <c r="G54" s="41">
        <f t="shared" si="10"/>
        <v>0</v>
      </c>
      <c r="H54" s="41">
        <f t="shared" si="10"/>
        <v>0</v>
      </c>
    </row>
    <row r="55" spans="1:8" ht="15.75" x14ac:dyDescent="0.25">
      <c r="A55" s="27" t="s">
        <v>33</v>
      </c>
      <c r="B55" s="18" t="s">
        <v>83</v>
      </c>
      <c r="C55" s="79">
        <v>240</v>
      </c>
      <c r="D55" s="18" t="s">
        <v>11</v>
      </c>
      <c r="E55" s="18" t="s">
        <v>20</v>
      </c>
      <c r="F55" s="41">
        <f>168.175-53.627</f>
        <v>114.548</v>
      </c>
      <c r="G55" s="41">
        <v>0</v>
      </c>
      <c r="H55" s="41">
        <v>0</v>
      </c>
    </row>
    <row r="56" spans="1:8" ht="47.25" x14ac:dyDescent="0.25">
      <c r="A56" s="50" t="s">
        <v>78</v>
      </c>
      <c r="B56" s="18" t="s">
        <v>84</v>
      </c>
      <c r="C56" s="79"/>
      <c r="D56" s="18"/>
      <c r="E56" s="18"/>
      <c r="F56" s="41">
        <f>F57</f>
        <v>672.7</v>
      </c>
      <c r="G56" s="41">
        <f t="shared" ref="G56:H58" si="11">G57</f>
        <v>0</v>
      </c>
      <c r="H56" s="41">
        <f t="shared" si="11"/>
        <v>0</v>
      </c>
    </row>
    <row r="57" spans="1:8" ht="31.5" x14ac:dyDescent="0.25">
      <c r="A57" s="17" t="s">
        <v>49</v>
      </c>
      <c r="B57" s="18" t="s">
        <v>84</v>
      </c>
      <c r="C57" s="79">
        <v>200</v>
      </c>
      <c r="D57" s="18"/>
      <c r="E57" s="18"/>
      <c r="F57" s="41">
        <f>F58</f>
        <v>672.7</v>
      </c>
      <c r="G57" s="41">
        <f t="shared" si="11"/>
        <v>0</v>
      </c>
      <c r="H57" s="41">
        <f t="shared" si="11"/>
        <v>0</v>
      </c>
    </row>
    <row r="58" spans="1:8" ht="31.5" x14ac:dyDescent="0.25">
      <c r="A58" s="33" t="s">
        <v>50</v>
      </c>
      <c r="B58" s="18" t="s">
        <v>84</v>
      </c>
      <c r="C58" s="79">
        <v>240</v>
      </c>
      <c r="D58" s="18"/>
      <c r="E58" s="18"/>
      <c r="F58" s="41">
        <f>F59</f>
        <v>672.7</v>
      </c>
      <c r="G58" s="41">
        <f t="shared" si="11"/>
        <v>0</v>
      </c>
      <c r="H58" s="41">
        <f t="shared" si="11"/>
        <v>0</v>
      </c>
    </row>
    <row r="59" spans="1:8" ht="15.75" x14ac:dyDescent="0.25">
      <c r="A59" s="27" t="s">
        <v>33</v>
      </c>
      <c r="B59" s="18" t="s">
        <v>84</v>
      </c>
      <c r="C59" s="79">
        <v>240</v>
      </c>
      <c r="D59" s="18" t="s">
        <v>11</v>
      </c>
      <c r="E59" s="18" t="s">
        <v>20</v>
      </c>
      <c r="F59" s="41">
        <v>672.7</v>
      </c>
      <c r="G59" s="41">
        <v>0</v>
      </c>
      <c r="H59" s="41">
        <v>0</v>
      </c>
    </row>
    <row r="60" spans="1:8" ht="47.25" x14ac:dyDescent="0.25">
      <c r="A60" s="51" t="s">
        <v>68</v>
      </c>
      <c r="B60" s="52" t="s">
        <v>71</v>
      </c>
      <c r="C60" s="79"/>
      <c r="D60" s="18"/>
      <c r="E60" s="18"/>
      <c r="F60" s="43">
        <f t="shared" ref="F60:F65" si="12">F61</f>
        <v>100</v>
      </c>
      <c r="G60" s="43">
        <f t="shared" ref="G60:H65" si="13">G61</f>
        <v>100</v>
      </c>
      <c r="H60" s="43">
        <f t="shared" si="13"/>
        <v>100</v>
      </c>
    </row>
    <row r="61" spans="1:8" ht="31.5" x14ac:dyDescent="0.25">
      <c r="A61" s="54" t="s">
        <v>160</v>
      </c>
      <c r="B61" s="53" t="s">
        <v>73</v>
      </c>
      <c r="C61" s="73"/>
      <c r="D61" s="72"/>
      <c r="E61" s="72"/>
      <c r="F61" s="74">
        <f t="shared" si="12"/>
        <v>100</v>
      </c>
      <c r="G61" s="74">
        <f t="shared" si="13"/>
        <v>100</v>
      </c>
      <c r="H61" s="74">
        <f t="shared" si="13"/>
        <v>100</v>
      </c>
    </row>
    <row r="62" spans="1:8" ht="15.75" x14ac:dyDescent="0.25">
      <c r="A62" s="54" t="s">
        <v>69</v>
      </c>
      <c r="B62" s="53" t="s">
        <v>72</v>
      </c>
      <c r="C62" s="75"/>
      <c r="D62" s="76"/>
      <c r="E62" s="76"/>
      <c r="F62" s="80">
        <f t="shared" si="12"/>
        <v>100</v>
      </c>
      <c r="G62" s="80">
        <f t="shared" si="13"/>
        <v>100</v>
      </c>
      <c r="H62" s="80">
        <f t="shared" si="13"/>
        <v>100</v>
      </c>
    </row>
    <row r="63" spans="1:8" ht="15.75" x14ac:dyDescent="0.25">
      <c r="A63" s="17" t="s">
        <v>70</v>
      </c>
      <c r="B63" s="53" t="s">
        <v>72</v>
      </c>
      <c r="C63" s="75"/>
      <c r="D63" s="76"/>
      <c r="E63" s="76"/>
      <c r="F63" s="80">
        <f t="shared" si="12"/>
        <v>100</v>
      </c>
      <c r="G63" s="80">
        <f t="shared" si="13"/>
        <v>100</v>
      </c>
      <c r="H63" s="80">
        <f t="shared" si="13"/>
        <v>100</v>
      </c>
    </row>
    <row r="64" spans="1:8" ht="31.5" x14ac:dyDescent="0.25">
      <c r="A64" s="17" t="s">
        <v>49</v>
      </c>
      <c r="B64" s="53" t="s">
        <v>72</v>
      </c>
      <c r="C64" s="75">
        <v>200</v>
      </c>
      <c r="D64" s="76"/>
      <c r="E64" s="76"/>
      <c r="F64" s="80">
        <f t="shared" si="12"/>
        <v>100</v>
      </c>
      <c r="G64" s="80">
        <f t="shared" si="13"/>
        <v>100</v>
      </c>
      <c r="H64" s="80">
        <f t="shared" si="13"/>
        <v>100</v>
      </c>
    </row>
    <row r="65" spans="1:8" ht="31.5" x14ac:dyDescent="0.25">
      <c r="A65" s="33" t="s">
        <v>50</v>
      </c>
      <c r="B65" s="53" t="s">
        <v>72</v>
      </c>
      <c r="C65" s="75">
        <v>240</v>
      </c>
      <c r="D65" s="76"/>
      <c r="E65" s="76"/>
      <c r="F65" s="80">
        <f t="shared" si="12"/>
        <v>100</v>
      </c>
      <c r="G65" s="80">
        <f t="shared" si="13"/>
        <v>100</v>
      </c>
      <c r="H65" s="80">
        <f t="shared" si="13"/>
        <v>100</v>
      </c>
    </row>
    <row r="66" spans="1:8" ht="15.75" x14ac:dyDescent="0.25">
      <c r="A66" s="33" t="s">
        <v>23</v>
      </c>
      <c r="B66" s="53" t="s">
        <v>72</v>
      </c>
      <c r="C66" s="75">
        <v>240</v>
      </c>
      <c r="D66" s="76" t="s">
        <v>11</v>
      </c>
      <c r="E66" s="76" t="s">
        <v>24</v>
      </c>
      <c r="F66" s="80">
        <v>100</v>
      </c>
      <c r="G66" s="80">
        <v>100</v>
      </c>
      <c r="H66" s="80">
        <v>100</v>
      </c>
    </row>
    <row r="67" spans="1:8" ht="68.25" customHeight="1" x14ac:dyDescent="0.25">
      <c r="A67" s="45" t="s">
        <v>161</v>
      </c>
      <c r="B67" s="55" t="s">
        <v>88</v>
      </c>
      <c r="C67" s="75"/>
      <c r="D67" s="76"/>
      <c r="E67" s="76"/>
      <c r="F67" s="43">
        <f>F68</f>
        <v>1432.58</v>
      </c>
      <c r="G67" s="43">
        <f t="shared" ref="G67:H71" si="14">G68</f>
        <v>1468.6189999999999</v>
      </c>
      <c r="H67" s="43">
        <f t="shared" si="14"/>
        <v>1362.146</v>
      </c>
    </row>
    <row r="68" spans="1:8" ht="63" x14ac:dyDescent="0.25">
      <c r="A68" s="33" t="s">
        <v>162</v>
      </c>
      <c r="B68" s="20" t="s">
        <v>86</v>
      </c>
      <c r="C68" s="75"/>
      <c r="D68" s="76"/>
      <c r="E68" s="76"/>
      <c r="F68" s="80">
        <f>F69</f>
        <v>1432.58</v>
      </c>
      <c r="G68" s="80">
        <f t="shared" si="14"/>
        <v>1468.6189999999999</v>
      </c>
      <c r="H68" s="80">
        <f t="shared" si="14"/>
        <v>1362.146</v>
      </c>
    </row>
    <row r="69" spans="1:8" ht="31.5" x14ac:dyDescent="0.25">
      <c r="A69" s="17" t="s">
        <v>85</v>
      </c>
      <c r="B69" s="20" t="s">
        <v>87</v>
      </c>
      <c r="C69" s="75"/>
      <c r="D69" s="76"/>
      <c r="E69" s="76"/>
      <c r="F69" s="80">
        <f>F70</f>
        <v>1432.58</v>
      </c>
      <c r="G69" s="80">
        <f t="shared" si="14"/>
        <v>1468.6189999999999</v>
      </c>
      <c r="H69" s="80">
        <f t="shared" si="14"/>
        <v>1362.146</v>
      </c>
    </row>
    <row r="70" spans="1:8" ht="31.5" x14ac:dyDescent="0.25">
      <c r="A70" s="17" t="s">
        <v>49</v>
      </c>
      <c r="B70" s="20" t="s">
        <v>87</v>
      </c>
      <c r="C70" s="75">
        <v>200</v>
      </c>
      <c r="D70" s="76"/>
      <c r="E70" s="76"/>
      <c r="F70" s="80">
        <f>F71</f>
        <v>1432.58</v>
      </c>
      <c r="G70" s="80">
        <f t="shared" si="14"/>
        <v>1468.6189999999999</v>
      </c>
      <c r="H70" s="80">
        <f t="shared" si="14"/>
        <v>1362.146</v>
      </c>
    </row>
    <row r="71" spans="1:8" ht="31.5" x14ac:dyDescent="0.25">
      <c r="A71" s="33" t="s">
        <v>50</v>
      </c>
      <c r="B71" s="20" t="s">
        <v>87</v>
      </c>
      <c r="C71" s="75">
        <v>240</v>
      </c>
      <c r="D71" s="76"/>
      <c r="E71" s="76"/>
      <c r="F71" s="80">
        <f>F72</f>
        <v>1432.58</v>
      </c>
      <c r="G71" s="80">
        <f t="shared" si="14"/>
        <v>1468.6189999999999</v>
      </c>
      <c r="H71" s="80">
        <f t="shared" si="14"/>
        <v>1362.146</v>
      </c>
    </row>
    <row r="72" spans="1:8" ht="15.75" x14ac:dyDescent="0.25">
      <c r="A72" s="33" t="s">
        <v>31</v>
      </c>
      <c r="B72" s="20" t="s">
        <v>87</v>
      </c>
      <c r="C72" s="75">
        <v>240</v>
      </c>
      <c r="D72" s="76" t="s">
        <v>22</v>
      </c>
      <c r="E72" s="76" t="s">
        <v>17</v>
      </c>
      <c r="F72" s="80">
        <v>1432.58</v>
      </c>
      <c r="G72" s="80">
        <v>1468.6189999999999</v>
      </c>
      <c r="H72" s="80">
        <v>1362.146</v>
      </c>
    </row>
    <row r="73" spans="1:8" ht="63" x14ac:dyDescent="0.25">
      <c r="A73" s="45" t="s">
        <v>168</v>
      </c>
      <c r="B73" s="55" t="s">
        <v>91</v>
      </c>
      <c r="C73" s="75"/>
      <c r="D73" s="76"/>
      <c r="E73" s="76"/>
      <c r="F73" s="43">
        <f>F74</f>
        <v>36</v>
      </c>
      <c r="G73" s="43">
        <f t="shared" ref="G73:H77" si="15">G74</f>
        <v>36</v>
      </c>
      <c r="H73" s="43">
        <f t="shared" si="15"/>
        <v>36</v>
      </c>
    </row>
    <row r="74" spans="1:8" ht="31.5" x14ac:dyDescent="0.25">
      <c r="A74" s="45" t="s">
        <v>89</v>
      </c>
      <c r="B74" s="55" t="s">
        <v>171</v>
      </c>
      <c r="C74" s="73"/>
      <c r="D74" s="72"/>
      <c r="E74" s="72"/>
      <c r="F74" s="43">
        <f>F75</f>
        <v>36</v>
      </c>
      <c r="G74" s="43">
        <f t="shared" si="15"/>
        <v>36</v>
      </c>
      <c r="H74" s="43">
        <f t="shared" si="15"/>
        <v>36</v>
      </c>
    </row>
    <row r="75" spans="1:8" ht="31.5" x14ac:dyDescent="0.25">
      <c r="A75" s="17" t="s">
        <v>90</v>
      </c>
      <c r="B75" s="20" t="s">
        <v>171</v>
      </c>
      <c r="C75" s="75"/>
      <c r="D75" s="76"/>
      <c r="E75" s="76"/>
      <c r="F75" s="41">
        <f>F76</f>
        <v>36</v>
      </c>
      <c r="G75" s="41">
        <f t="shared" si="15"/>
        <v>36</v>
      </c>
      <c r="H75" s="41">
        <f t="shared" si="15"/>
        <v>36</v>
      </c>
    </row>
    <row r="76" spans="1:8" ht="31.5" x14ac:dyDescent="0.25">
      <c r="A76" s="17" t="s">
        <v>49</v>
      </c>
      <c r="B76" s="20" t="s">
        <v>171</v>
      </c>
      <c r="C76" s="75">
        <v>200</v>
      </c>
      <c r="D76" s="76"/>
      <c r="E76" s="76"/>
      <c r="F76" s="41">
        <f>F77</f>
        <v>36</v>
      </c>
      <c r="G76" s="41">
        <f t="shared" si="15"/>
        <v>36</v>
      </c>
      <c r="H76" s="41">
        <f t="shared" si="15"/>
        <v>36</v>
      </c>
    </row>
    <row r="77" spans="1:8" ht="31.5" x14ac:dyDescent="0.25">
      <c r="A77" s="33" t="s">
        <v>50</v>
      </c>
      <c r="B77" s="20" t="s">
        <v>171</v>
      </c>
      <c r="C77" s="75">
        <v>240</v>
      </c>
      <c r="D77" s="76"/>
      <c r="E77" s="76"/>
      <c r="F77" s="41">
        <f>F78</f>
        <v>36</v>
      </c>
      <c r="G77" s="41">
        <f t="shared" si="15"/>
        <v>36</v>
      </c>
      <c r="H77" s="41">
        <f t="shared" si="15"/>
        <v>36</v>
      </c>
    </row>
    <row r="78" spans="1:8" ht="15.75" x14ac:dyDescent="0.25">
      <c r="A78" s="33" t="s">
        <v>31</v>
      </c>
      <c r="B78" s="20" t="s">
        <v>171</v>
      </c>
      <c r="C78" s="75">
        <v>240</v>
      </c>
      <c r="D78" s="76" t="s">
        <v>22</v>
      </c>
      <c r="E78" s="76" t="s">
        <v>17</v>
      </c>
      <c r="F78" s="41">
        <v>36</v>
      </c>
      <c r="G78" s="41">
        <v>36</v>
      </c>
      <c r="H78" s="41">
        <v>36</v>
      </c>
    </row>
    <row r="79" spans="1:8" ht="47.25" x14ac:dyDescent="0.25">
      <c r="A79" s="45" t="s">
        <v>169</v>
      </c>
      <c r="B79" s="46" t="s">
        <v>95</v>
      </c>
      <c r="C79" s="75"/>
      <c r="D79" s="76"/>
      <c r="E79" s="76"/>
      <c r="F79" s="43">
        <f>F80</f>
        <v>2157.63</v>
      </c>
      <c r="G79" s="43">
        <f t="shared" ref="G79:H79" si="16">G80</f>
        <v>568</v>
      </c>
      <c r="H79" s="43">
        <f t="shared" si="16"/>
        <v>568</v>
      </c>
    </row>
    <row r="80" spans="1:8" ht="31.5" x14ac:dyDescent="0.25">
      <c r="A80" s="17" t="s">
        <v>92</v>
      </c>
      <c r="B80" s="29" t="s">
        <v>96</v>
      </c>
      <c r="C80" s="75"/>
      <c r="D80" s="76"/>
      <c r="E80" s="76"/>
      <c r="F80" s="41">
        <f>F88+F95+F99+F81</f>
        <v>2157.63</v>
      </c>
      <c r="G80" s="41">
        <f>G88+G95+G99</f>
        <v>568</v>
      </c>
      <c r="H80" s="41">
        <f>H88+H95+H99</f>
        <v>568</v>
      </c>
    </row>
    <row r="81" spans="1:8" ht="31.5" x14ac:dyDescent="0.25">
      <c r="A81" s="60" t="s">
        <v>178</v>
      </c>
      <c r="B81" s="29" t="s">
        <v>180</v>
      </c>
      <c r="C81" s="75"/>
      <c r="D81" s="76"/>
      <c r="E81" s="76"/>
      <c r="F81" s="41">
        <f>F82+F85</f>
        <v>1726.1</v>
      </c>
      <c r="G81" s="41">
        <f t="shared" ref="G81:H83" si="17">G82</f>
        <v>0</v>
      </c>
      <c r="H81" s="41">
        <f t="shared" si="17"/>
        <v>0</v>
      </c>
    </row>
    <row r="82" spans="1:8" ht="31.5" x14ac:dyDescent="0.25">
      <c r="A82" s="61" t="s">
        <v>49</v>
      </c>
      <c r="B82" s="29" t="s">
        <v>180</v>
      </c>
      <c r="C82" s="75">
        <v>200</v>
      </c>
      <c r="D82" s="76"/>
      <c r="E82" s="76"/>
      <c r="F82" s="41">
        <f>F83</f>
        <v>520</v>
      </c>
      <c r="G82" s="41">
        <f t="shared" si="17"/>
        <v>0</v>
      </c>
      <c r="H82" s="41">
        <f t="shared" si="17"/>
        <v>0</v>
      </c>
    </row>
    <row r="83" spans="1:8" ht="31.5" x14ac:dyDescent="0.25">
      <c r="A83" s="60" t="s">
        <v>50</v>
      </c>
      <c r="B83" s="29" t="s">
        <v>180</v>
      </c>
      <c r="C83" s="75">
        <v>240</v>
      </c>
      <c r="D83" s="76"/>
      <c r="E83" s="76"/>
      <c r="F83" s="41">
        <f>F84</f>
        <v>520</v>
      </c>
      <c r="G83" s="41">
        <f t="shared" si="17"/>
        <v>0</v>
      </c>
      <c r="H83" s="41">
        <f t="shared" si="17"/>
        <v>0</v>
      </c>
    </row>
    <row r="84" spans="1:8" ht="15.75" x14ac:dyDescent="0.25">
      <c r="A84" s="27" t="s">
        <v>179</v>
      </c>
      <c r="B84" s="29" t="s">
        <v>180</v>
      </c>
      <c r="C84" s="75">
        <v>240</v>
      </c>
      <c r="D84" s="76" t="s">
        <v>11</v>
      </c>
      <c r="E84" s="76" t="s">
        <v>20</v>
      </c>
      <c r="F84" s="41">
        <v>520</v>
      </c>
      <c r="G84" s="41">
        <v>0</v>
      </c>
      <c r="H84" s="41">
        <v>0</v>
      </c>
    </row>
    <row r="85" spans="1:8" ht="31.5" x14ac:dyDescent="0.25">
      <c r="A85" s="61" t="s">
        <v>49</v>
      </c>
      <c r="B85" s="29" t="s">
        <v>180</v>
      </c>
      <c r="C85" s="75">
        <v>200</v>
      </c>
      <c r="D85" s="76"/>
      <c r="E85" s="76"/>
      <c r="F85" s="41">
        <f>F86</f>
        <v>1206.0999999999999</v>
      </c>
      <c r="G85" s="41">
        <f t="shared" ref="G85:H86" si="18">G86</f>
        <v>0</v>
      </c>
      <c r="H85" s="41">
        <f t="shared" si="18"/>
        <v>0</v>
      </c>
    </row>
    <row r="86" spans="1:8" ht="31.5" x14ac:dyDescent="0.25">
      <c r="A86" s="60" t="s">
        <v>50</v>
      </c>
      <c r="B86" s="29" t="s">
        <v>180</v>
      </c>
      <c r="C86" s="75">
        <v>240</v>
      </c>
      <c r="D86" s="76"/>
      <c r="E86" s="76"/>
      <c r="F86" s="41">
        <f>F87</f>
        <v>1206.0999999999999</v>
      </c>
      <c r="G86" s="41">
        <f t="shared" si="18"/>
        <v>0</v>
      </c>
      <c r="H86" s="41">
        <f t="shared" si="18"/>
        <v>0</v>
      </c>
    </row>
    <row r="87" spans="1:8" ht="15.75" x14ac:dyDescent="0.25">
      <c r="A87" s="33" t="s">
        <v>31</v>
      </c>
      <c r="B87" s="29" t="s">
        <v>180</v>
      </c>
      <c r="C87" s="75">
        <v>240</v>
      </c>
      <c r="D87" s="76" t="s">
        <v>22</v>
      </c>
      <c r="E87" s="76" t="s">
        <v>17</v>
      </c>
      <c r="F87" s="41">
        <v>1206.0999999999999</v>
      </c>
      <c r="G87" s="41">
        <v>0</v>
      </c>
      <c r="H87" s="41">
        <v>0</v>
      </c>
    </row>
    <row r="88" spans="1:8" ht="31.5" customHeight="1" x14ac:dyDescent="0.25">
      <c r="A88" s="33" t="s">
        <v>93</v>
      </c>
      <c r="B88" s="29" t="s">
        <v>97</v>
      </c>
      <c r="C88" s="75"/>
      <c r="D88" s="76"/>
      <c r="E88" s="76"/>
      <c r="F88" s="41">
        <f>F92+F89</f>
        <v>431.53</v>
      </c>
      <c r="G88" s="41">
        <f>G92</f>
        <v>138</v>
      </c>
      <c r="H88" s="41">
        <f>H92</f>
        <v>138</v>
      </c>
    </row>
    <row r="89" spans="1:8" ht="31.5" x14ac:dyDescent="0.25">
      <c r="A89" s="61" t="s">
        <v>49</v>
      </c>
      <c r="B89" s="29" t="s">
        <v>189</v>
      </c>
      <c r="C89" s="75">
        <v>200</v>
      </c>
      <c r="D89" s="76"/>
      <c r="E89" s="76"/>
      <c r="F89" s="41">
        <f>F90</f>
        <v>130</v>
      </c>
      <c r="G89" s="41">
        <f t="shared" ref="G89:G90" si="19">G90</f>
        <v>0</v>
      </c>
      <c r="H89" s="41">
        <f t="shared" ref="H89:H90" si="20">H90</f>
        <v>0</v>
      </c>
    </row>
    <row r="90" spans="1:8" ht="31.5" x14ac:dyDescent="0.25">
      <c r="A90" s="60" t="s">
        <v>50</v>
      </c>
      <c r="B90" s="29" t="s">
        <v>189</v>
      </c>
      <c r="C90" s="75">
        <v>240</v>
      </c>
      <c r="D90" s="76"/>
      <c r="E90" s="76"/>
      <c r="F90" s="41">
        <f>F91</f>
        <v>130</v>
      </c>
      <c r="G90" s="41">
        <f t="shared" si="19"/>
        <v>0</v>
      </c>
      <c r="H90" s="41">
        <f t="shared" si="20"/>
        <v>0</v>
      </c>
    </row>
    <row r="91" spans="1:8" ht="15.75" x14ac:dyDescent="0.25">
      <c r="A91" s="27" t="s">
        <v>179</v>
      </c>
      <c r="B91" s="29" t="s">
        <v>189</v>
      </c>
      <c r="C91" s="75">
        <v>240</v>
      </c>
      <c r="D91" s="76" t="s">
        <v>11</v>
      </c>
      <c r="E91" s="76" t="s">
        <v>20</v>
      </c>
      <c r="F91" s="41">
        <v>130</v>
      </c>
      <c r="G91" s="41">
        <v>0</v>
      </c>
      <c r="H91" s="41">
        <v>0</v>
      </c>
    </row>
    <row r="92" spans="1:8" ht="31.5" x14ac:dyDescent="0.25">
      <c r="A92" s="17" t="s">
        <v>49</v>
      </c>
      <c r="B92" s="29" t="s">
        <v>97</v>
      </c>
      <c r="C92" s="75">
        <v>200</v>
      </c>
      <c r="D92" s="76"/>
      <c r="E92" s="76"/>
      <c r="F92" s="41">
        <f>F93</f>
        <v>301.52999999999997</v>
      </c>
      <c r="G92" s="41">
        <f t="shared" ref="G92:H93" si="21">G93</f>
        <v>138</v>
      </c>
      <c r="H92" s="41">
        <f t="shared" si="21"/>
        <v>138</v>
      </c>
    </row>
    <row r="93" spans="1:8" ht="31.5" x14ac:dyDescent="0.25">
      <c r="A93" s="33" t="s">
        <v>50</v>
      </c>
      <c r="B93" s="29" t="s">
        <v>97</v>
      </c>
      <c r="C93" s="75">
        <v>240</v>
      </c>
      <c r="D93" s="76"/>
      <c r="E93" s="76"/>
      <c r="F93" s="41">
        <f>F94</f>
        <v>301.52999999999997</v>
      </c>
      <c r="G93" s="41">
        <f t="shared" si="21"/>
        <v>138</v>
      </c>
      <c r="H93" s="41">
        <f t="shared" si="21"/>
        <v>138</v>
      </c>
    </row>
    <row r="94" spans="1:8" ht="15.75" x14ac:dyDescent="0.25">
      <c r="A94" s="33" t="s">
        <v>31</v>
      </c>
      <c r="B94" s="29" t="s">
        <v>97</v>
      </c>
      <c r="C94" s="75">
        <v>240</v>
      </c>
      <c r="D94" s="76" t="s">
        <v>22</v>
      </c>
      <c r="E94" s="76" t="s">
        <v>17</v>
      </c>
      <c r="F94" s="41">
        <f>137.65-57.65+70+151.53</f>
        <v>301.52999999999997</v>
      </c>
      <c r="G94" s="41">
        <v>138</v>
      </c>
      <c r="H94" s="41">
        <v>138</v>
      </c>
    </row>
    <row r="95" spans="1:8" ht="31.5" hidden="1" x14ac:dyDescent="0.25">
      <c r="A95" s="33" t="s">
        <v>94</v>
      </c>
      <c r="B95" s="56" t="s">
        <v>98</v>
      </c>
      <c r="C95" s="75"/>
      <c r="D95" s="76"/>
      <c r="E95" s="76"/>
      <c r="F95" s="41">
        <f>F96</f>
        <v>0</v>
      </c>
      <c r="G95" s="41">
        <f t="shared" ref="G95:H97" si="22">G96</f>
        <v>0</v>
      </c>
      <c r="H95" s="41">
        <f t="shared" si="22"/>
        <v>0</v>
      </c>
    </row>
    <row r="96" spans="1:8" ht="31.5" hidden="1" x14ac:dyDescent="0.25">
      <c r="A96" s="17" t="s">
        <v>49</v>
      </c>
      <c r="B96" s="56" t="s">
        <v>98</v>
      </c>
      <c r="C96" s="75">
        <v>200</v>
      </c>
      <c r="D96" s="76"/>
      <c r="E96" s="76"/>
      <c r="F96" s="41">
        <f>F97</f>
        <v>0</v>
      </c>
      <c r="G96" s="41">
        <f t="shared" si="22"/>
        <v>0</v>
      </c>
      <c r="H96" s="41">
        <f t="shared" si="22"/>
        <v>0</v>
      </c>
    </row>
    <row r="97" spans="1:8" ht="31.5" hidden="1" x14ac:dyDescent="0.25">
      <c r="A97" s="33" t="s">
        <v>50</v>
      </c>
      <c r="B97" s="56" t="s">
        <v>98</v>
      </c>
      <c r="C97" s="75">
        <v>240</v>
      </c>
      <c r="D97" s="76"/>
      <c r="E97" s="76"/>
      <c r="F97" s="41">
        <f>F98</f>
        <v>0</v>
      </c>
      <c r="G97" s="41">
        <f t="shared" si="22"/>
        <v>0</v>
      </c>
      <c r="H97" s="41">
        <f t="shared" si="22"/>
        <v>0</v>
      </c>
    </row>
    <row r="98" spans="1:8" ht="15.75" hidden="1" x14ac:dyDescent="0.25">
      <c r="A98" s="33" t="s">
        <v>31</v>
      </c>
      <c r="B98" s="56" t="s">
        <v>98</v>
      </c>
      <c r="C98" s="75">
        <v>240</v>
      </c>
      <c r="D98" s="76" t="s">
        <v>22</v>
      </c>
      <c r="E98" s="76" t="s">
        <v>17</v>
      </c>
      <c r="F98" s="41">
        <v>0</v>
      </c>
      <c r="G98" s="41">
        <v>0</v>
      </c>
      <c r="H98" s="41">
        <v>0</v>
      </c>
    </row>
    <row r="99" spans="1:8" ht="31.5" x14ac:dyDescent="0.25">
      <c r="A99" s="33" t="s">
        <v>94</v>
      </c>
      <c r="B99" s="56" t="s">
        <v>99</v>
      </c>
      <c r="C99" s="75"/>
      <c r="D99" s="76"/>
      <c r="E99" s="76"/>
      <c r="F99" s="41">
        <f t="shared" ref="F99:H101" si="23">F100</f>
        <v>0</v>
      </c>
      <c r="G99" s="41">
        <f t="shared" si="23"/>
        <v>430</v>
      </c>
      <c r="H99" s="41">
        <f t="shared" si="23"/>
        <v>430</v>
      </c>
    </row>
    <row r="100" spans="1:8" ht="31.5" x14ac:dyDescent="0.25">
      <c r="A100" s="17" t="s">
        <v>49</v>
      </c>
      <c r="B100" s="29" t="s">
        <v>99</v>
      </c>
      <c r="C100" s="75">
        <v>200</v>
      </c>
      <c r="D100" s="76"/>
      <c r="E100" s="76"/>
      <c r="F100" s="41">
        <f t="shared" si="23"/>
        <v>0</v>
      </c>
      <c r="G100" s="41">
        <f t="shared" si="23"/>
        <v>430</v>
      </c>
      <c r="H100" s="41">
        <f t="shared" si="23"/>
        <v>430</v>
      </c>
    </row>
    <row r="101" spans="1:8" ht="31.5" x14ac:dyDescent="0.25">
      <c r="A101" s="33" t="s">
        <v>50</v>
      </c>
      <c r="B101" s="29" t="s">
        <v>99</v>
      </c>
      <c r="C101" s="75">
        <v>240</v>
      </c>
      <c r="D101" s="76"/>
      <c r="E101" s="76"/>
      <c r="F101" s="41">
        <f t="shared" si="23"/>
        <v>0</v>
      </c>
      <c r="G101" s="41">
        <f t="shared" si="23"/>
        <v>430</v>
      </c>
      <c r="H101" s="41">
        <f t="shared" si="23"/>
        <v>430</v>
      </c>
    </row>
    <row r="102" spans="1:8" ht="16.5" thickBot="1" x14ac:dyDescent="0.3">
      <c r="A102" s="33" t="s">
        <v>31</v>
      </c>
      <c r="B102" s="29" t="s">
        <v>99</v>
      </c>
      <c r="C102" s="75">
        <v>240</v>
      </c>
      <c r="D102" s="76" t="s">
        <v>22</v>
      </c>
      <c r="E102" s="76" t="s">
        <v>17</v>
      </c>
      <c r="F102" s="41">
        <v>0</v>
      </c>
      <c r="G102" s="41">
        <v>430</v>
      </c>
      <c r="H102" s="41">
        <v>430</v>
      </c>
    </row>
    <row r="103" spans="1:8" ht="79.5" thickBot="1" x14ac:dyDescent="0.3">
      <c r="A103" s="81" t="s">
        <v>181</v>
      </c>
      <c r="B103" s="46" t="s">
        <v>186</v>
      </c>
      <c r="C103" s="75"/>
      <c r="D103" s="76"/>
      <c r="E103" s="76"/>
      <c r="F103" s="43">
        <f>F104</f>
        <v>1147.7885699999999</v>
      </c>
      <c r="G103" s="43">
        <f t="shared" ref="G103:H103" si="24">G104</f>
        <v>0</v>
      </c>
      <c r="H103" s="43">
        <f t="shared" si="24"/>
        <v>0</v>
      </c>
    </row>
    <row r="104" spans="1:8" ht="63" x14ac:dyDescent="0.25">
      <c r="A104" s="82" t="s">
        <v>182</v>
      </c>
      <c r="B104" s="18" t="s">
        <v>184</v>
      </c>
      <c r="C104" s="75"/>
      <c r="D104" s="76"/>
      <c r="E104" s="76"/>
      <c r="F104" s="41">
        <f>F109+F105+F113+F117</f>
        <v>1147.7885699999999</v>
      </c>
      <c r="G104" s="41">
        <f>G109</f>
        <v>0</v>
      </c>
      <c r="H104" s="41">
        <f>H109</f>
        <v>0</v>
      </c>
    </row>
    <row r="105" spans="1:8" ht="47.25" x14ac:dyDescent="0.25">
      <c r="A105" s="62" t="s">
        <v>190</v>
      </c>
      <c r="B105" s="18" t="s">
        <v>191</v>
      </c>
      <c r="C105" s="75"/>
      <c r="D105" s="76"/>
      <c r="E105" s="76"/>
      <c r="F105" s="41">
        <f>F106</f>
        <v>555.17499999999995</v>
      </c>
      <c r="G105" s="41">
        <f t="shared" ref="G105:H107" si="25">G106</f>
        <v>0</v>
      </c>
      <c r="H105" s="41">
        <f t="shared" si="25"/>
        <v>0</v>
      </c>
    </row>
    <row r="106" spans="1:8" ht="31.5" x14ac:dyDescent="0.25">
      <c r="A106" s="61" t="s">
        <v>49</v>
      </c>
      <c r="B106" s="18" t="s">
        <v>191</v>
      </c>
      <c r="C106" s="75">
        <v>200</v>
      </c>
      <c r="D106" s="76"/>
      <c r="E106" s="76"/>
      <c r="F106" s="41">
        <f>F107</f>
        <v>555.17499999999995</v>
      </c>
      <c r="G106" s="41">
        <f t="shared" si="25"/>
        <v>0</v>
      </c>
      <c r="H106" s="41">
        <f t="shared" si="25"/>
        <v>0</v>
      </c>
    </row>
    <row r="107" spans="1:8" ht="31.5" x14ac:dyDescent="0.25">
      <c r="A107" s="60" t="s">
        <v>50</v>
      </c>
      <c r="B107" s="18" t="s">
        <v>191</v>
      </c>
      <c r="C107" s="75">
        <v>240</v>
      </c>
      <c r="D107" s="76"/>
      <c r="E107" s="76"/>
      <c r="F107" s="41">
        <f>F108</f>
        <v>555.17499999999995</v>
      </c>
      <c r="G107" s="41">
        <f t="shared" si="25"/>
        <v>0</v>
      </c>
      <c r="H107" s="41">
        <f t="shared" si="25"/>
        <v>0</v>
      </c>
    </row>
    <row r="108" spans="1:8" ht="15.75" x14ac:dyDescent="0.25">
      <c r="A108" s="27" t="s">
        <v>179</v>
      </c>
      <c r="B108" s="18" t="s">
        <v>191</v>
      </c>
      <c r="C108" s="75">
        <v>240</v>
      </c>
      <c r="D108" s="76" t="s">
        <v>11</v>
      </c>
      <c r="E108" s="76" t="s">
        <v>20</v>
      </c>
      <c r="F108" s="42">
        <v>555.17499999999995</v>
      </c>
      <c r="G108" s="41">
        <v>0</v>
      </c>
      <c r="H108" s="41">
        <v>0</v>
      </c>
    </row>
    <row r="109" spans="1:8" ht="47.25" x14ac:dyDescent="0.25">
      <c r="A109" s="83" t="s">
        <v>183</v>
      </c>
      <c r="B109" s="18" t="s">
        <v>185</v>
      </c>
      <c r="C109" s="75"/>
      <c r="D109" s="76"/>
      <c r="E109" s="76"/>
      <c r="F109" s="41">
        <f>F110</f>
        <v>43.719279999999998</v>
      </c>
      <c r="G109" s="41">
        <f t="shared" ref="G109:H109" si="26">G110+G117</f>
        <v>0</v>
      </c>
      <c r="H109" s="41">
        <f t="shared" si="26"/>
        <v>0</v>
      </c>
    </row>
    <row r="110" spans="1:8" ht="31.5" x14ac:dyDescent="0.25">
      <c r="A110" s="61" t="s">
        <v>49</v>
      </c>
      <c r="B110" s="18" t="s">
        <v>185</v>
      </c>
      <c r="C110" s="75">
        <v>200</v>
      </c>
      <c r="D110" s="76"/>
      <c r="E110" s="76"/>
      <c r="F110" s="41">
        <f>F111</f>
        <v>43.719279999999998</v>
      </c>
      <c r="G110" s="41">
        <f t="shared" ref="G110:H111" si="27">G111</f>
        <v>0</v>
      </c>
      <c r="H110" s="41">
        <f t="shared" si="27"/>
        <v>0</v>
      </c>
    </row>
    <row r="111" spans="1:8" ht="31.5" x14ac:dyDescent="0.25">
      <c r="A111" s="60" t="s">
        <v>50</v>
      </c>
      <c r="B111" s="18" t="s">
        <v>185</v>
      </c>
      <c r="C111" s="75">
        <v>240</v>
      </c>
      <c r="D111" s="76"/>
      <c r="E111" s="76"/>
      <c r="F111" s="41">
        <f>F112</f>
        <v>43.719279999999998</v>
      </c>
      <c r="G111" s="41">
        <f t="shared" si="27"/>
        <v>0</v>
      </c>
      <c r="H111" s="41">
        <f t="shared" si="27"/>
        <v>0</v>
      </c>
    </row>
    <row r="112" spans="1:8" ht="15.75" x14ac:dyDescent="0.25">
      <c r="A112" s="27" t="s">
        <v>179</v>
      </c>
      <c r="B112" s="18" t="s">
        <v>185</v>
      </c>
      <c r="C112" s="75">
        <v>240</v>
      </c>
      <c r="D112" s="76" t="s">
        <v>11</v>
      </c>
      <c r="E112" s="76" t="s">
        <v>20</v>
      </c>
      <c r="F112" s="41">
        <v>43.719279999999998</v>
      </c>
      <c r="G112" s="41">
        <v>0</v>
      </c>
      <c r="H112" s="41">
        <v>0</v>
      </c>
    </row>
    <row r="113" spans="1:8" ht="47.25" x14ac:dyDescent="0.25">
      <c r="A113" s="62" t="s">
        <v>190</v>
      </c>
      <c r="B113" s="18" t="s">
        <v>191</v>
      </c>
      <c r="C113" s="75"/>
      <c r="D113" s="76"/>
      <c r="E113" s="76"/>
      <c r="F113" s="41">
        <f>F114</f>
        <v>508.82499999999999</v>
      </c>
      <c r="G113" s="41">
        <f t="shared" ref="G113:H115" si="28">G114</f>
        <v>0</v>
      </c>
      <c r="H113" s="41">
        <f t="shared" si="28"/>
        <v>0</v>
      </c>
    </row>
    <row r="114" spans="1:8" ht="31.5" x14ac:dyDescent="0.25">
      <c r="A114" s="61" t="s">
        <v>49</v>
      </c>
      <c r="B114" s="18" t="s">
        <v>191</v>
      </c>
      <c r="C114" s="75">
        <v>200</v>
      </c>
      <c r="D114" s="76"/>
      <c r="E114" s="76"/>
      <c r="F114" s="41">
        <f>F115</f>
        <v>508.82499999999999</v>
      </c>
      <c r="G114" s="41">
        <f t="shared" si="28"/>
        <v>0</v>
      </c>
      <c r="H114" s="41">
        <f t="shared" si="28"/>
        <v>0</v>
      </c>
    </row>
    <row r="115" spans="1:8" ht="31.5" x14ac:dyDescent="0.25">
      <c r="A115" s="60" t="s">
        <v>50</v>
      </c>
      <c r="B115" s="18" t="s">
        <v>191</v>
      </c>
      <c r="C115" s="75">
        <v>240</v>
      </c>
      <c r="D115" s="76"/>
      <c r="E115" s="76"/>
      <c r="F115" s="41">
        <f>F116</f>
        <v>508.82499999999999</v>
      </c>
      <c r="G115" s="41">
        <f t="shared" si="28"/>
        <v>0</v>
      </c>
      <c r="H115" s="41">
        <f t="shared" si="28"/>
        <v>0</v>
      </c>
    </row>
    <row r="116" spans="1:8" ht="15.75" x14ac:dyDescent="0.25">
      <c r="A116" s="33" t="s">
        <v>31</v>
      </c>
      <c r="B116" s="18" t="s">
        <v>191</v>
      </c>
      <c r="C116" s="75">
        <v>240</v>
      </c>
      <c r="D116" s="76" t="s">
        <v>22</v>
      </c>
      <c r="E116" s="76" t="s">
        <v>17</v>
      </c>
      <c r="F116" s="63">
        <v>508.82499999999999</v>
      </c>
      <c r="G116" s="41">
        <v>0</v>
      </c>
      <c r="H116" s="41">
        <v>0</v>
      </c>
    </row>
    <row r="117" spans="1:8" ht="31.5" x14ac:dyDescent="0.25">
      <c r="A117" s="61" t="s">
        <v>49</v>
      </c>
      <c r="B117" s="18" t="s">
        <v>185</v>
      </c>
      <c r="C117" s="75">
        <v>200</v>
      </c>
      <c r="D117" s="76"/>
      <c r="E117" s="76"/>
      <c r="F117" s="41">
        <f>F118</f>
        <v>40.069290000000002</v>
      </c>
      <c r="G117" s="41">
        <f t="shared" ref="G117:H118" si="29">G118</f>
        <v>0</v>
      </c>
      <c r="H117" s="41">
        <f t="shared" si="29"/>
        <v>0</v>
      </c>
    </row>
    <row r="118" spans="1:8" ht="31.5" x14ac:dyDescent="0.25">
      <c r="A118" s="60" t="s">
        <v>50</v>
      </c>
      <c r="B118" s="18" t="s">
        <v>185</v>
      </c>
      <c r="C118" s="75">
        <v>240</v>
      </c>
      <c r="D118" s="76"/>
      <c r="E118" s="76"/>
      <c r="F118" s="41">
        <f>F119</f>
        <v>40.069290000000002</v>
      </c>
      <c r="G118" s="41">
        <f t="shared" si="29"/>
        <v>0</v>
      </c>
      <c r="H118" s="41">
        <f t="shared" si="29"/>
        <v>0</v>
      </c>
    </row>
    <row r="119" spans="1:8" ht="15.75" x14ac:dyDescent="0.25">
      <c r="A119" s="33" t="s">
        <v>31</v>
      </c>
      <c r="B119" s="18" t="s">
        <v>185</v>
      </c>
      <c r="C119" s="75">
        <v>240</v>
      </c>
      <c r="D119" s="76" t="s">
        <v>22</v>
      </c>
      <c r="E119" s="76" t="s">
        <v>17</v>
      </c>
      <c r="F119" s="41">
        <v>40.069290000000002</v>
      </c>
      <c r="G119" s="41">
        <v>0</v>
      </c>
      <c r="H119" s="41">
        <v>0</v>
      </c>
    </row>
    <row r="120" spans="1:8" ht="15.75" x14ac:dyDescent="0.25">
      <c r="A120" s="71" t="s">
        <v>100</v>
      </c>
      <c r="B120" s="76"/>
      <c r="C120" s="75"/>
      <c r="D120" s="76"/>
      <c r="E120" s="76"/>
      <c r="F120" s="43">
        <f>F121+F157+F167</f>
        <v>8578.1351299999988</v>
      </c>
      <c r="G120" s="43">
        <f>G121+G157+G167</f>
        <v>7641.461510000001</v>
      </c>
      <c r="H120" s="43">
        <f>H121+H157+H167</f>
        <v>7370.1952600000004</v>
      </c>
    </row>
    <row r="121" spans="1:8" s="14" customFormat="1" ht="70.5" customHeight="1" x14ac:dyDescent="0.25">
      <c r="A121" s="57" t="s">
        <v>101</v>
      </c>
      <c r="B121" s="13" t="s">
        <v>102</v>
      </c>
      <c r="C121" s="49"/>
      <c r="D121" s="13"/>
      <c r="E121" s="13"/>
      <c r="F121" s="40">
        <f>F122+F151</f>
        <v>6211.5193799999997</v>
      </c>
      <c r="G121" s="40">
        <f>G122+G151</f>
        <v>5008.6900000000005</v>
      </c>
      <c r="H121" s="40">
        <f>H122+H151</f>
        <v>5008.6900000000005</v>
      </c>
    </row>
    <row r="122" spans="1:8" s="14" customFormat="1" ht="63" x14ac:dyDescent="0.25">
      <c r="A122" s="15" t="s">
        <v>103</v>
      </c>
      <c r="B122" s="16" t="s">
        <v>104</v>
      </c>
      <c r="C122" s="49"/>
      <c r="D122" s="13"/>
      <c r="E122" s="13"/>
      <c r="F122" s="40">
        <f t="shared" ref="F122:G122" si="30">F123</f>
        <v>5298.1542399999998</v>
      </c>
      <c r="G122" s="40">
        <f t="shared" si="30"/>
        <v>4047.6840000000002</v>
      </c>
      <c r="H122" s="40">
        <f>H123</f>
        <v>4047.6840000000002</v>
      </c>
    </row>
    <row r="123" spans="1:8" s="14" customFormat="1" ht="15.75" x14ac:dyDescent="0.25">
      <c r="A123" s="17" t="s">
        <v>34</v>
      </c>
      <c r="B123" s="16" t="s">
        <v>105</v>
      </c>
      <c r="C123" s="49"/>
      <c r="D123" s="13"/>
      <c r="E123" s="13"/>
      <c r="F123" s="40">
        <f>F124+F134+F147</f>
        <v>5298.1542399999998</v>
      </c>
      <c r="G123" s="40">
        <f>G124+G134+G147</f>
        <v>4047.6840000000002</v>
      </c>
      <c r="H123" s="40">
        <f>H124+H134+H147</f>
        <v>4047.6840000000002</v>
      </c>
    </row>
    <row r="124" spans="1:8" s="14" customFormat="1" ht="27.75" customHeight="1" x14ac:dyDescent="0.25">
      <c r="A124" s="15" t="s">
        <v>106</v>
      </c>
      <c r="B124" s="84" t="s">
        <v>107</v>
      </c>
      <c r="C124" s="49"/>
      <c r="D124" s="13"/>
      <c r="E124" s="13"/>
      <c r="F124" s="40">
        <f>F125+F128+F131</f>
        <v>4962.78532</v>
      </c>
      <c r="G124" s="40">
        <f t="shared" ref="G124:H124" si="31">G125+G128</f>
        <v>4046.6840000000002</v>
      </c>
      <c r="H124" s="40">
        <f t="shared" si="31"/>
        <v>4046.6840000000002</v>
      </c>
    </row>
    <row r="125" spans="1:8" s="14" customFormat="1" ht="78.75" x14ac:dyDescent="0.25">
      <c r="A125" s="15" t="s">
        <v>6</v>
      </c>
      <c r="B125" s="18" t="s">
        <v>107</v>
      </c>
      <c r="C125" s="20" t="s">
        <v>7</v>
      </c>
      <c r="D125" s="84"/>
      <c r="E125" s="84"/>
      <c r="F125" s="41">
        <f>F126</f>
        <v>4179.7948800000004</v>
      </c>
      <c r="G125" s="41">
        <f t="shared" ref="F125:G126" si="32">G126</f>
        <v>3403.1936400000004</v>
      </c>
      <c r="H125" s="41">
        <f>H126</f>
        <v>3403.1936400000004</v>
      </c>
    </row>
    <row r="126" spans="1:8" s="14" customFormat="1" ht="31.5" x14ac:dyDescent="0.25">
      <c r="A126" s="85" t="s">
        <v>108</v>
      </c>
      <c r="B126" s="18" t="s">
        <v>107</v>
      </c>
      <c r="C126" s="20" t="s">
        <v>109</v>
      </c>
      <c r="D126" s="84"/>
      <c r="E126" s="84"/>
      <c r="F126" s="41">
        <f t="shared" si="32"/>
        <v>4179.7948800000004</v>
      </c>
      <c r="G126" s="41">
        <f t="shared" si="32"/>
        <v>3403.1936400000004</v>
      </c>
      <c r="H126" s="41">
        <f>H127</f>
        <v>3403.1936400000004</v>
      </c>
    </row>
    <row r="127" spans="1:8" s="14" customFormat="1" ht="63" x14ac:dyDescent="0.25">
      <c r="A127" s="85" t="s">
        <v>35</v>
      </c>
      <c r="B127" s="84" t="s">
        <v>107</v>
      </c>
      <c r="C127" s="18" t="s">
        <v>109</v>
      </c>
      <c r="D127" s="18" t="s">
        <v>12</v>
      </c>
      <c r="E127" s="18" t="s">
        <v>11</v>
      </c>
      <c r="F127" s="41">
        <f>4362.4812-959.28756+545.15467+285.10324-53.65667</f>
        <v>4179.7948800000004</v>
      </c>
      <c r="G127" s="41">
        <f t="shared" ref="G127:H127" si="33">4362.4812-959.28756</f>
        <v>3403.1936400000004</v>
      </c>
      <c r="H127" s="41">
        <f t="shared" si="33"/>
        <v>3403.1936400000004</v>
      </c>
    </row>
    <row r="128" spans="1:8" s="14" customFormat="1" ht="40.5" customHeight="1" x14ac:dyDescent="0.25">
      <c r="A128" s="85" t="s">
        <v>9</v>
      </c>
      <c r="B128" s="84" t="s">
        <v>107</v>
      </c>
      <c r="C128" s="18" t="s">
        <v>10</v>
      </c>
      <c r="D128" s="84"/>
      <c r="E128" s="18"/>
      <c r="F128" s="41">
        <f t="shared" ref="F128:G129" si="34">F129</f>
        <v>781.49043999999992</v>
      </c>
      <c r="G128" s="41">
        <f t="shared" si="34"/>
        <v>643.49036000000001</v>
      </c>
      <c r="H128" s="41">
        <f>H129</f>
        <v>643.49036000000001</v>
      </c>
    </row>
    <row r="129" spans="1:8" s="14" customFormat="1" ht="31.5" x14ac:dyDescent="0.25">
      <c r="A129" s="85" t="s">
        <v>50</v>
      </c>
      <c r="B129" s="84" t="s">
        <v>107</v>
      </c>
      <c r="C129" s="18" t="s">
        <v>110</v>
      </c>
      <c r="D129" s="84"/>
      <c r="E129" s="84"/>
      <c r="F129" s="41">
        <f t="shared" si="34"/>
        <v>781.49043999999992</v>
      </c>
      <c r="G129" s="41">
        <f t="shared" si="34"/>
        <v>643.49036000000001</v>
      </c>
      <c r="H129" s="41">
        <f>H130</f>
        <v>643.49036000000001</v>
      </c>
    </row>
    <row r="130" spans="1:8" s="14" customFormat="1" ht="63" x14ac:dyDescent="0.25">
      <c r="A130" s="85" t="s">
        <v>35</v>
      </c>
      <c r="B130" s="84" t="s">
        <v>107</v>
      </c>
      <c r="C130" s="18" t="s">
        <v>110</v>
      </c>
      <c r="D130" s="18" t="s">
        <v>12</v>
      </c>
      <c r="E130" s="18" t="s">
        <v>11</v>
      </c>
      <c r="F130" s="41">
        <f>727.3639+52.12654+2</f>
        <v>781.49043999999992</v>
      </c>
      <c r="G130" s="41">
        <f>591.3638+52.12656</f>
        <v>643.49036000000001</v>
      </c>
      <c r="H130" s="41">
        <f>591.3638+52.12656</f>
        <v>643.49036000000001</v>
      </c>
    </row>
    <row r="131" spans="1:8" s="14" customFormat="1" ht="15.75" x14ac:dyDescent="0.25">
      <c r="A131" s="61" t="s">
        <v>13</v>
      </c>
      <c r="B131" s="84" t="s">
        <v>107</v>
      </c>
      <c r="C131" s="18" t="s">
        <v>14</v>
      </c>
      <c r="D131" s="18"/>
      <c r="E131" s="18"/>
      <c r="F131" s="41">
        <f>F132</f>
        <v>1.5</v>
      </c>
      <c r="G131" s="41">
        <f t="shared" ref="G131:H132" si="35">G132</f>
        <v>0</v>
      </c>
      <c r="H131" s="41">
        <f t="shared" si="35"/>
        <v>0</v>
      </c>
    </row>
    <row r="132" spans="1:8" s="14" customFormat="1" ht="15.75" x14ac:dyDescent="0.25">
      <c r="A132" s="61" t="s">
        <v>176</v>
      </c>
      <c r="B132" s="84" t="s">
        <v>107</v>
      </c>
      <c r="C132" s="18" t="s">
        <v>177</v>
      </c>
      <c r="D132" s="18"/>
      <c r="E132" s="18"/>
      <c r="F132" s="41">
        <f>F133</f>
        <v>1.5</v>
      </c>
      <c r="G132" s="41">
        <f t="shared" si="35"/>
        <v>0</v>
      </c>
      <c r="H132" s="41">
        <f t="shared" si="35"/>
        <v>0</v>
      </c>
    </row>
    <row r="133" spans="1:8" s="14" customFormat="1" ht="63" x14ac:dyDescent="0.25">
      <c r="A133" s="85" t="s">
        <v>35</v>
      </c>
      <c r="B133" s="84" t="s">
        <v>107</v>
      </c>
      <c r="C133" s="18" t="s">
        <v>177</v>
      </c>
      <c r="D133" s="18" t="s">
        <v>12</v>
      </c>
      <c r="E133" s="18" t="s">
        <v>11</v>
      </c>
      <c r="F133" s="41">
        <v>1.5</v>
      </c>
      <c r="G133" s="41">
        <v>0</v>
      </c>
      <c r="H133" s="41">
        <v>0</v>
      </c>
    </row>
    <row r="134" spans="1:8" s="14" customFormat="1" ht="47.25" x14ac:dyDescent="0.25">
      <c r="A134" s="15" t="s">
        <v>111</v>
      </c>
      <c r="B134" s="16" t="s">
        <v>112</v>
      </c>
      <c r="C134" s="18"/>
      <c r="D134" s="18"/>
      <c r="E134" s="18"/>
      <c r="F134" s="41">
        <f>F135+F139+F143</f>
        <v>334.36892</v>
      </c>
      <c r="G134" s="41">
        <f t="shared" ref="G134:H134" si="36">G135+G139+G143</f>
        <v>0</v>
      </c>
      <c r="H134" s="41">
        <f t="shared" si="36"/>
        <v>0</v>
      </c>
    </row>
    <row r="135" spans="1:8" s="14" customFormat="1" ht="63" x14ac:dyDescent="0.25">
      <c r="A135" s="85" t="s">
        <v>35</v>
      </c>
      <c r="B135" s="18" t="s">
        <v>113</v>
      </c>
      <c r="C135" s="18"/>
      <c r="D135" s="18"/>
      <c r="E135" s="18"/>
      <c r="F135" s="41">
        <f t="shared" ref="F135:G136" si="37">F136</f>
        <v>191.1</v>
      </c>
      <c r="G135" s="41" t="str">
        <f t="shared" si="37"/>
        <v>0</v>
      </c>
      <c r="H135" s="41">
        <f>H136</f>
        <v>0</v>
      </c>
    </row>
    <row r="136" spans="1:8" s="14" customFormat="1" ht="15.75" x14ac:dyDescent="0.25">
      <c r="A136" s="15" t="s">
        <v>114</v>
      </c>
      <c r="B136" s="18" t="s">
        <v>113</v>
      </c>
      <c r="C136" s="18" t="s">
        <v>18</v>
      </c>
      <c r="D136" s="18"/>
      <c r="E136" s="18"/>
      <c r="F136" s="41">
        <f t="shared" si="37"/>
        <v>191.1</v>
      </c>
      <c r="G136" s="41" t="str">
        <f t="shared" si="37"/>
        <v>0</v>
      </c>
      <c r="H136" s="41">
        <f>H137</f>
        <v>0</v>
      </c>
    </row>
    <row r="137" spans="1:8" s="14" customFormat="1" ht="15.75" x14ac:dyDescent="0.25">
      <c r="A137" s="15" t="s">
        <v>115</v>
      </c>
      <c r="B137" s="18" t="s">
        <v>113</v>
      </c>
      <c r="C137" s="18" t="s">
        <v>116</v>
      </c>
      <c r="D137" s="18"/>
      <c r="E137" s="18"/>
      <c r="F137" s="41">
        <v>191.1</v>
      </c>
      <c r="G137" s="41" t="s">
        <v>158</v>
      </c>
      <c r="H137" s="41">
        <v>0</v>
      </c>
    </row>
    <row r="138" spans="1:8" s="14" customFormat="1" ht="63" x14ac:dyDescent="0.25">
      <c r="A138" s="85" t="s">
        <v>35</v>
      </c>
      <c r="B138" s="18" t="s">
        <v>113</v>
      </c>
      <c r="C138" s="18" t="s">
        <v>116</v>
      </c>
      <c r="D138" s="18" t="s">
        <v>12</v>
      </c>
      <c r="E138" s="18" t="s">
        <v>11</v>
      </c>
      <c r="F138" s="41">
        <v>191.1</v>
      </c>
      <c r="G138" s="41" t="s">
        <v>158</v>
      </c>
      <c r="H138" s="41">
        <v>0</v>
      </c>
    </row>
    <row r="139" spans="1:8" s="14" customFormat="1" ht="47.25" x14ac:dyDescent="0.25">
      <c r="A139" s="19" t="s">
        <v>192</v>
      </c>
      <c r="B139" s="16" t="s">
        <v>117</v>
      </c>
      <c r="C139" s="18"/>
      <c r="D139" s="18"/>
      <c r="E139" s="18"/>
      <c r="F139" s="41">
        <f t="shared" ref="F139:G141" si="38">F140</f>
        <v>120.059</v>
      </c>
      <c r="G139" s="41">
        <f t="shared" si="38"/>
        <v>0</v>
      </c>
      <c r="H139" s="41">
        <f>H140</f>
        <v>0</v>
      </c>
    </row>
    <row r="140" spans="1:8" s="14" customFormat="1" ht="15.75" x14ac:dyDescent="0.25">
      <c r="A140" s="15" t="s">
        <v>114</v>
      </c>
      <c r="B140" s="16" t="s">
        <v>117</v>
      </c>
      <c r="C140" s="18" t="s">
        <v>18</v>
      </c>
      <c r="D140" s="18"/>
      <c r="E140" s="18"/>
      <c r="F140" s="41">
        <f t="shared" si="38"/>
        <v>120.059</v>
      </c>
      <c r="G140" s="41">
        <f t="shared" si="38"/>
        <v>0</v>
      </c>
      <c r="H140" s="41">
        <f>H141</f>
        <v>0</v>
      </c>
    </row>
    <row r="141" spans="1:8" s="14" customFormat="1" ht="15.75" x14ac:dyDescent="0.25">
      <c r="A141" s="15" t="s">
        <v>115</v>
      </c>
      <c r="B141" s="16" t="s">
        <v>117</v>
      </c>
      <c r="C141" s="18" t="s">
        <v>116</v>
      </c>
      <c r="D141" s="18"/>
      <c r="E141" s="18"/>
      <c r="F141" s="41">
        <f t="shared" si="38"/>
        <v>120.059</v>
      </c>
      <c r="G141" s="41">
        <f t="shared" si="38"/>
        <v>0</v>
      </c>
      <c r="H141" s="41">
        <f>H142</f>
        <v>0</v>
      </c>
    </row>
    <row r="142" spans="1:8" s="14" customFormat="1" ht="47.25" x14ac:dyDescent="0.25">
      <c r="A142" s="85" t="s">
        <v>36</v>
      </c>
      <c r="B142" s="16" t="s">
        <v>117</v>
      </c>
      <c r="C142" s="18" t="s">
        <v>116</v>
      </c>
      <c r="D142" s="18" t="s">
        <v>12</v>
      </c>
      <c r="E142" s="18" t="s">
        <v>8</v>
      </c>
      <c r="F142" s="41">
        <v>120.059</v>
      </c>
      <c r="G142" s="41">
        <v>0</v>
      </c>
      <c r="H142" s="41">
        <v>0</v>
      </c>
    </row>
    <row r="143" spans="1:8" s="14" customFormat="1" ht="47.25" x14ac:dyDescent="0.25">
      <c r="A143" s="15" t="s">
        <v>118</v>
      </c>
      <c r="B143" s="16" t="s">
        <v>119</v>
      </c>
      <c r="C143" s="18"/>
      <c r="D143" s="18"/>
      <c r="E143" s="18"/>
      <c r="F143" s="41">
        <f t="shared" ref="F143:G145" si="39">F144</f>
        <v>23.20992</v>
      </c>
      <c r="G143" s="41">
        <f t="shared" si="39"/>
        <v>0</v>
      </c>
      <c r="H143" s="41">
        <f>H144</f>
        <v>0</v>
      </c>
    </row>
    <row r="144" spans="1:8" s="14" customFormat="1" ht="15.75" x14ac:dyDescent="0.25">
      <c r="A144" s="15" t="s">
        <v>114</v>
      </c>
      <c r="B144" s="16" t="s">
        <v>119</v>
      </c>
      <c r="C144" s="18" t="s">
        <v>18</v>
      </c>
      <c r="D144" s="18"/>
      <c r="E144" s="18"/>
      <c r="F144" s="41">
        <f t="shared" si="39"/>
        <v>23.20992</v>
      </c>
      <c r="G144" s="41">
        <f t="shared" si="39"/>
        <v>0</v>
      </c>
      <c r="H144" s="41">
        <f>H145</f>
        <v>0</v>
      </c>
    </row>
    <row r="145" spans="1:256" s="14" customFormat="1" ht="15.75" x14ac:dyDescent="0.25">
      <c r="A145" s="15" t="s">
        <v>115</v>
      </c>
      <c r="B145" s="16" t="s">
        <v>119</v>
      </c>
      <c r="C145" s="18" t="s">
        <v>116</v>
      </c>
      <c r="D145" s="18"/>
      <c r="E145" s="18"/>
      <c r="F145" s="41">
        <f t="shared" si="39"/>
        <v>23.20992</v>
      </c>
      <c r="G145" s="41">
        <f t="shared" si="39"/>
        <v>0</v>
      </c>
      <c r="H145" s="41">
        <f>H146</f>
        <v>0</v>
      </c>
    </row>
    <row r="146" spans="1:256" s="14" customFormat="1" ht="69" customHeight="1" x14ac:dyDescent="0.25">
      <c r="A146" s="85" t="s">
        <v>35</v>
      </c>
      <c r="B146" s="16" t="s">
        <v>119</v>
      </c>
      <c r="C146" s="20" t="s">
        <v>116</v>
      </c>
      <c r="D146" s="18" t="s">
        <v>12</v>
      </c>
      <c r="E146" s="18" t="s">
        <v>11</v>
      </c>
      <c r="F146" s="41">
        <v>23.20992</v>
      </c>
      <c r="G146" s="41">
        <v>0</v>
      </c>
      <c r="H146" s="41">
        <v>0</v>
      </c>
    </row>
    <row r="147" spans="1:256" s="14" customFormat="1" ht="78.75" x14ac:dyDescent="0.25">
      <c r="A147" s="85" t="s">
        <v>120</v>
      </c>
      <c r="B147" s="16" t="s">
        <v>121</v>
      </c>
      <c r="C147" s="20"/>
      <c r="D147" s="16"/>
      <c r="E147" s="16"/>
      <c r="F147" s="41">
        <f t="shared" ref="F147:G149" si="40">F148</f>
        <v>1</v>
      </c>
      <c r="G147" s="41">
        <f t="shared" si="40"/>
        <v>1</v>
      </c>
      <c r="H147" s="41">
        <f>H148</f>
        <v>1</v>
      </c>
    </row>
    <row r="148" spans="1:256" s="14" customFormat="1" ht="31.5" x14ac:dyDescent="0.25">
      <c r="A148" s="85" t="s">
        <v>9</v>
      </c>
      <c r="B148" s="16" t="s">
        <v>121</v>
      </c>
      <c r="C148" s="20" t="s">
        <v>10</v>
      </c>
      <c r="D148" s="16"/>
      <c r="E148" s="16"/>
      <c r="F148" s="41">
        <f t="shared" si="40"/>
        <v>1</v>
      </c>
      <c r="G148" s="41">
        <f t="shared" si="40"/>
        <v>1</v>
      </c>
      <c r="H148" s="41">
        <f>H149</f>
        <v>1</v>
      </c>
    </row>
    <row r="149" spans="1:256" s="14" customFormat="1" ht="31.5" x14ac:dyDescent="0.25">
      <c r="A149" s="85" t="s">
        <v>50</v>
      </c>
      <c r="B149" s="16" t="s">
        <v>121</v>
      </c>
      <c r="C149" s="20" t="s">
        <v>110</v>
      </c>
      <c r="D149" s="16"/>
      <c r="E149" s="16"/>
      <c r="F149" s="41">
        <f t="shared" si="40"/>
        <v>1</v>
      </c>
      <c r="G149" s="41">
        <f t="shared" si="40"/>
        <v>1</v>
      </c>
      <c r="H149" s="41">
        <f>H150</f>
        <v>1</v>
      </c>
    </row>
    <row r="150" spans="1:256" s="14" customFormat="1" ht="31.5" x14ac:dyDescent="0.25">
      <c r="A150" s="15" t="s">
        <v>122</v>
      </c>
      <c r="B150" s="16" t="s">
        <v>121</v>
      </c>
      <c r="C150" s="20" t="s">
        <v>110</v>
      </c>
      <c r="D150" s="20" t="s">
        <v>17</v>
      </c>
      <c r="E150" s="20" t="s">
        <v>32</v>
      </c>
      <c r="F150" s="42">
        <v>1</v>
      </c>
      <c r="G150" s="42">
        <v>1</v>
      </c>
      <c r="H150" s="41">
        <v>1</v>
      </c>
    </row>
    <row r="151" spans="1:256" s="14" customFormat="1" ht="51" customHeight="1" x14ac:dyDescent="0.25">
      <c r="A151" s="39" t="s">
        <v>123</v>
      </c>
      <c r="B151" s="86" t="s">
        <v>124</v>
      </c>
      <c r="C151" s="49"/>
      <c r="D151" s="86"/>
      <c r="E151" s="86"/>
      <c r="F151" s="43">
        <f t="shared" ref="F151:G151" si="41">F153</f>
        <v>913.36513999999988</v>
      </c>
      <c r="G151" s="43">
        <f t="shared" si="41"/>
        <v>961.00599999999997</v>
      </c>
      <c r="H151" s="43">
        <f>H153</f>
        <v>961.00599999999997</v>
      </c>
    </row>
    <row r="152" spans="1:256" s="14" customFormat="1" ht="16.5" customHeight="1" x14ac:dyDescent="0.25">
      <c r="A152" s="85" t="s">
        <v>34</v>
      </c>
      <c r="B152" s="84" t="s">
        <v>125</v>
      </c>
      <c r="C152" s="18"/>
      <c r="D152" s="18"/>
      <c r="E152" s="18"/>
      <c r="F152" s="41">
        <f t="shared" ref="F152:G152" si="42">F153</f>
        <v>913.36513999999988</v>
      </c>
      <c r="G152" s="41">
        <f t="shared" si="42"/>
        <v>961.00599999999997</v>
      </c>
      <c r="H152" s="41">
        <f>H153</f>
        <v>961.00599999999997</v>
      </c>
    </row>
    <row r="153" spans="1:256" s="26" customFormat="1" ht="47.25" x14ac:dyDescent="0.25">
      <c r="A153" s="15" t="s">
        <v>123</v>
      </c>
      <c r="B153" s="84" t="s">
        <v>126</v>
      </c>
      <c r="C153" s="18"/>
      <c r="D153" s="18"/>
      <c r="E153" s="18"/>
      <c r="F153" s="41">
        <f t="shared" ref="F153:G153" si="43">F156</f>
        <v>913.36513999999988</v>
      </c>
      <c r="G153" s="41">
        <f t="shared" si="43"/>
        <v>961.00599999999997</v>
      </c>
      <c r="H153" s="41">
        <f>H156</f>
        <v>961.00599999999997</v>
      </c>
      <c r="I153" s="22"/>
      <c r="J153" s="87"/>
      <c r="K153" s="23"/>
      <c r="L153" s="87"/>
      <c r="M153" s="22"/>
      <c r="N153" s="24"/>
      <c r="O153" s="22"/>
      <c r="P153" s="25"/>
      <c r="Q153" s="87"/>
      <c r="R153" s="23"/>
      <c r="S153" s="87"/>
      <c r="T153" s="22"/>
      <c r="U153" s="24"/>
      <c r="V153" s="22"/>
      <c r="W153" s="25"/>
      <c r="X153" s="87"/>
      <c r="Y153" s="23"/>
      <c r="Z153" s="87"/>
      <c r="AA153" s="22"/>
      <c r="AB153" s="24"/>
      <c r="AC153" s="22"/>
      <c r="AD153" s="25"/>
      <c r="AE153" s="87"/>
      <c r="AF153" s="23"/>
      <c r="AG153" s="87"/>
      <c r="AH153" s="22"/>
      <c r="AI153" s="24"/>
      <c r="AJ153" s="22"/>
      <c r="AK153" s="25"/>
      <c r="AL153" s="87"/>
      <c r="AM153" s="23"/>
      <c r="AN153" s="87"/>
      <c r="AO153" s="22"/>
      <c r="AP153" s="24"/>
      <c r="AQ153" s="22"/>
      <c r="AR153" s="25"/>
      <c r="AS153" s="87"/>
      <c r="AT153" s="23"/>
      <c r="AU153" s="87"/>
      <c r="AV153" s="22"/>
      <c r="AW153" s="24"/>
      <c r="AX153" s="22"/>
      <c r="AY153" s="25"/>
      <c r="AZ153" s="87"/>
      <c r="BA153" s="23"/>
      <c r="BB153" s="87"/>
      <c r="BC153" s="22"/>
      <c r="BD153" s="24"/>
      <c r="BE153" s="22"/>
      <c r="BF153" s="25"/>
      <c r="BG153" s="87"/>
      <c r="BH153" s="23"/>
      <c r="BI153" s="87"/>
      <c r="BJ153" s="22"/>
      <c r="BK153" s="24"/>
      <c r="BL153" s="22"/>
      <c r="BM153" s="25"/>
      <c r="BN153" s="87"/>
      <c r="BO153" s="23"/>
      <c r="BP153" s="87"/>
      <c r="BQ153" s="22"/>
      <c r="BR153" s="24"/>
      <c r="BS153" s="22"/>
      <c r="BT153" s="25"/>
      <c r="BU153" s="87"/>
      <c r="BV153" s="23"/>
      <c r="BW153" s="87"/>
      <c r="BX153" s="22"/>
      <c r="BY153" s="24"/>
      <c r="BZ153" s="22"/>
      <c r="CA153" s="25"/>
      <c r="CB153" s="87"/>
      <c r="CC153" s="23"/>
      <c r="CD153" s="87"/>
      <c r="CE153" s="22"/>
      <c r="CF153" s="24"/>
      <c r="CG153" s="22"/>
      <c r="CH153" s="25"/>
      <c r="CI153" s="87"/>
      <c r="CJ153" s="23"/>
      <c r="CK153" s="87"/>
      <c r="CL153" s="22"/>
      <c r="CM153" s="24"/>
      <c r="CN153" s="22"/>
      <c r="CO153" s="25"/>
      <c r="CP153" s="87"/>
      <c r="CQ153" s="23"/>
      <c r="CR153" s="87"/>
      <c r="CS153" s="22"/>
      <c r="CT153" s="24"/>
      <c r="CU153" s="22"/>
      <c r="CV153" s="25"/>
      <c r="CW153" s="87"/>
      <c r="CX153" s="23"/>
      <c r="CY153" s="87"/>
      <c r="CZ153" s="22"/>
      <c r="DA153" s="24"/>
      <c r="DB153" s="22"/>
      <c r="DC153" s="25"/>
      <c r="DD153" s="87"/>
      <c r="DE153" s="23"/>
      <c r="DF153" s="87"/>
      <c r="DG153" s="22"/>
      <c r="DH153" s="24"/>
      <c r="DI153" s="22"/>
      <c r="DJ153" s="25"/>
      <c r="DK153" s="87"/>
      <c r="DL153" s="23"/>
      <c r="DM153" s="87"/>
      <c r="DN153" s="22"/>
      <c r="DO153" s="24"/>
      <c r="DP153" s="22"/>
      <c r="DQ153" s="25"/>
      <c r="DR153" s="87"/>
      <c r="DS153" s="23"/>
      <c r="DT153" s="87"/>
      <c r="DU153" s="22"/>
      <c r="DV153" s="24"/>
      <c r="DW153" s="22"/>
      <c r="DX153" s="25"/>
      <c r="DY153" s="87"/>
      <c r="DZ153" s="23"/>
      <c r="EA153" s="87"/>
      <c r="EB153" s="22"/>
      <c r="EC153" s="24"/>
      <c r="ED153" s="22"/>
      <c r="EE153" s="25"/>
      <c r="EF153" s="87"/>
      <c r="EG153" s="23"/>
      <c r="EH153" s="87"/>
      <c r="EI153" s="22"/>
      <c r="EJ153" s="24"/>
      <c r="EK153" s="22"/>
      <c r="EL153" s="25"/>
      <c r="EM153" s="87"/>
      <c r="EN153" s="23"/>
      <c r="EO153" s="87"/>
      <c r="EP153" s="22"/>
      <c r="EQ153" s="24"/>
      <c r="ER153" s="22"/>
      <c r="ES153" s="25"/>
      <c r="ET153" s="87"/>
      <c r="EU153" s="23"/>
      <c r="EV153" s="87"/>
      <c r="EW153" s="22"/>
      <c r="EX153" s="24"/>
      <c r="EY153" s="22"/>
      <c r="EZ153" s="25"/>
      <c r="FA153" s="87"/>
      <c r="FB153" s="23"/>
      <c r="FC153" s="87"/>
      <c r="FD153" s="22"/>
      <c r="FE153" s="24"/>
      <c r="FF153" s="22"/>
      <c r="FG153" s="25"/>
      <c r="FH153" s="87"/>
      <c r="FI153" s="23"/>
      <c r="FJ153" s="87"/>
      <c r="FK153" s="22"/>
      <c r="FL153" s="24"/>
      <c r="FM153" s="22"/>
      <c r="FN153" s="25"/>
      <c r="FO153" s="87"/>
      <c r="FP153" s="23"/>
      <c r="FQ153" s="87"/>
      <c r="FR153" s="22"/>
      <c r="FS153" s="24"/>
      <c r="FT153" s="22"/>
      <c r="FU153" s="25"/>
      <c r="FV153" s="87"/>
      <c r="FW153" s="23"/>
      <c r="FX153" s="87"/>
      <c r="FY153" s="22"/>
      <c r="FZ153" s="24"/>
      <c r="GA153" s="22"/>
      <c r="GB153" s="25"/>
      <c r="GC153" s="87"/>
      <c r="GD153" s="23"/>
      <c r="GE153" s="87"/>
      <c r="GF153" s="22"/>
      <c r="GG153" s="24"/>
      <c r="GH153" s="22"/>
      <c r="GI153" s="25"/>
      <c r="GJ153" s="87"/>
      <c r="GK153" s="23"/>
      <c r="GL153" s="87"/>
      <c r="GM153" s="22"/>
      <c r="GN153" s="24"/>
      <c r="GO153" s="22"/>
      <c r="GP153" s="25"/>
      <c r="GQ153" s="87"/>
      <c r="GR153" s="23"/>
      <c r="GS153" s="87"/>
      <c r="GT153" s="22"/>
      <c r="GU153" s="24"/>
      <c r="GV153" s="22"/>
      <c r="GW153" s="25"/>
      <c r="GX153" s="87"/>
      <c r="GY153" s="23"/>
      <c r="GZ153" s="87"/>
      <c r="HA153" s="22"/>
      <c r="HB153" s="24"/>
      <c r="HC153" s="22"/>
      <c r="HD153" s="25"/>
      <c r="HE153" s="87"/>
      <c r="HF153" s="23"/>
      <c r="HG153" s="87"/>
      <c r="HH153" s="22"/>
      <c r="HI153" s="24"/>
      <c r="HJ153" s="22"/>
      <c r="HK153" s="25"/>
      <c r="HL153" s="87"/>
      <c r="HM153" s="23"/>
      <c r="HN153" s="87"/>
      <c r="HO153" s="22"/>
      <c r="HP153" s="24"/>
      <c r="HQ153" s="22"/>
      <c r="HR153" s="25"/>
      <c r="HS153" s="87"/>
      <c r="HT153" s="23"/>
      <c r="HU153" s="87"/>
      <c r="HV153" s="22"/>
      <c r="HW153" s="24"/>
      <c r="HX153" s="22"/>
      <c r="HY153" s="25"/>
      <c r="HZ153" s="87"/>
      <c r="IA153" s="23"/>
      <c r="IB153" s="87"/>
      <c r="IC153" s="22"/>
      <c r="ID153" s="24"/>
      <c r="IE153" s="22"/>
      <c r="IF153" s="25"/>
      <c r="IG153" s="87"/>
      <c r="IH153" s="23"/>
      <c r="II153" s="87"/>
      <c r="IJ153" s="22"/>
      <c r="IK153" s="24"/>
      <c r="IL153" s="22"/>
      <c r="IM153" s="25"/>
      <c r="IN153" s="87"/>
      <c r="IO153" s="23"/>
      <c r="IP153" s="87"/>
      <c r="IQ153" s="22"/>
      <c r="IR153" s="24"/>
      <c r="IS153" s="22"/>
      <c r="IT153" s="25"/>
      <c r="IU153" s="87"/>
      <c r="IV153" s="23"/>
    </row>
    <row r="154" spans="1:256" s="26" customFormat="1" ht="78.75" x14ac:dyDescent="0.25">
      <c r="A154" s="21" t="s">
        <v>6</v>
      </c>
      <c r="B154" s="84" t="s">
        <v>126</v>
      </c>
      <c r="C154" s="20" t="s">
        <v>7</v>
      </c>
      <c r="D154" s="20"/>
      <c r="E154" s="20"/>
      <c r="F154" s="41">
        <f t="shared" ref="F154:G155" si="44">F155</f>
        <v>913.36513999999988</v>
      </c>
      <c r="G154" s="41">
        <f t="shared" si="44"/>
        <v>961.00599999999997</v>
      </c>
      <c r="H154" s="41">
        <f>H155</f>
        <v>961.00599999999997</v>
      </c>
      <c r="I154" s="22"/>
      <c r="J154" s="87"/>
      <c r="K154" s="23"/>
      <c r="L154" s="87"/>
      <c r="M154" s="22"/>
      <c r="N154" s="24"/>
      <c r="O154" s="22"/>
      <c r="P154" s="25"/>
      <c r="Q154" s="87"/>
      <c r="R154" s="23"/>
      <c r="S154" s="87"/>
      <c r="T154" s="22"/>
      <c r="U154" s="24"/>
      <c r="V154" s="22"/>
      <c r="W154" s="25"/>
      <c r="X154" s="87"/>
      <c r="Y154" s="23"/>
      <c r="Z154" s="87"/>
      <c r="AA154" s="22"/>
      <c r="AB154" s="24"/>
      <c r="AC154" s="22"/>
      <c r="AD154" s="25"/>
      <c r="AE154" s="87"/>
      <c r="AF154" s="23"/>
      <c r="AG154" s="87"/>
      <c r="AH154" s="22"/>
      <c r="AI154" s="24"/>
      <c r="AJ154" s="22"/>
      <c r="AK154" s="25"/>
      <c r="AL154" s="87"/>
      <c r="AM154" s="23"/>
      <c r="AN154" s="87"/>
      <c r="AO154" s="22"/>
      <c r="AP154" s="24"/>
      <c r="AQ154" s="22"/>
      <c r="AR154" s="25"/>
      <c r="AS154" s="87"/>
      <c r="AT154" s="23"/>
      <c r="AU154" s="87"/>
      <c r="AV154" s="22"/>
      <c r="AW154" s="24"/>
      <c r="AX154" s="22"/>
      <c r="AY154" s="25"/>
      <c r="AZ154" s="87"/>
      <c r="BA154" s="23"/>
      <c r="BB154" s="87"/>
      <c r="BC154" s="22"/>
      <c r="BD154" s="24"/>
      <c r="BE154" s="22"/>
      <c r="BF154" s="25"/>
      <c r="BG154" s="87"/>
      <c r="BH154" s="23"/>
      <c r="BI154" s="87"/>
      <c r="BJ154" s="22"/>
      <c r="BK154" s="24"/>
      <c r="BL154" s="22"/>
      <c r="BM154" s="25"/>
      <c r="BN154" s="87"/>
      <c r="BO154" s="23"/>
      <c r="BP154" s="87"/>
      <c r="BQ154" s="22"/>
      <c r="BR154" s="24"/>
      <c r="BS154" s="22"/>
      <c r="BT154" s="25"/>
      <c r="BU154" s="87"/>
      <c r="BV154" s="23"/>
      <c r="BW154" s="87"/>
      <c r="BX154" s="22"/>
      <c r="BY154" s="24"/>
      <c r="BZ154" s="22"/>
      <c r="CA154" s="25"/>
      <c r="CB154" s="87"/>
      <c r="CC154" s="23"/>
      <c r="CD154" s="87"/>
      <c r="CE154" s="22"/>
      <c r="CF154" s="24"/>
      <c r="CG154" s="22"/>
      <c r="CH154" s="25"/>
      <c r="CI154" s="87"/>
      <c r="CJ154" s="23"/>
      <c r="CK154" s="87"/>
      <c r="CL154" s="22"/>
      <c r="CM154" s="24"/>
      <c r="CN154" s="22"/>
      <c r="CO154" s="25"/>
      <c r="CP154" s="87"/>
      <c r="CQ154" s="23"/>
      <c r="CR154" s="87"/>
      <c r="CS154" s="22"/>
      <c r="CT154" s="24"/>
      <c r="CU154" s="22"/>
      <c r="CV154" s="25"/>
      <c r="CW154" s="87"/>
      <c r="CX154" s="23"/>
      <c r="CY154" s="87"/>
      <c r="CZ154" s="22"/>
      <c r="DA154" s="24"/>
      <c r="DB154" s="22"/>
      <c r="DC154" s="25"/>
      <c r="DD154" s="87"/>
      <c r="DE154" s="23"/>
      <c r="DF154" s="87"/>
      <c r="DG154" s="22"/>
      <c r="DH154" s="24"/>
      <c r="DI154" s="22"/>
      <c r="DJ154" s="25"/>
      <c r="DK154" s="87"/>
      <c r="DL154" s="23"/>
      <c r="DM154" s="87"/>
      <c r="DN154" s="22"/>
      <c r="DO154" s="24"/>
      <c r="DP154" s="22"/>
      <c r="DQ154" s="25"/>
      <c r="DR154" s="87"/>
      <c r="DS154" s="23"/>
      <c r="DT154" s="87"/>
      <c r="DU154" s="22"/>
      <c r="DV154" s="24"/>
      <c r="DW154" s="22"/>
      <c r="DX154" s="25"/>
      <c r="DY154" s="87"/>
      <c r="DZ154" s="23"/>
      <c r="EA154" s="87"/>
      <c r="EB154" s="22"/>
      <c r="EC154" s="24"/>
      <c r="ED154" s="22"/>
      <c r="EE154" s="25"/>
      <c r="EF154" s="87"/>
      <c r="EG154" s="23"/>
      <c r="EH154" s="87"/>
      <c r="EI154" s="22"/>
      <c r="EJ154" s="24"/>
      <c r="EK154" s="22"/>
      <c r="EL154" s="25"/>
      <c r="EM154" s="87"/>
      <c r="EN154" s="23"/>
      <c r="EO154" s="87"/>
      <c r="EP154" s="22"/>
      <c r="EQ154" s="24"/>
      <c r="ER154" s="22"/>
      <c r="ES154" s="25"/>
      <c r="ET154" s="87"/>
      <c r="EU154" s="23"/>
      <c r="EV154" s="87"/>
      <c r="EW154" s="22"/>
      <c r="EX154" s="24"/>
      <c r="EY154" s="22"/>
      <c r="EZ154" s="25"/>
      <c r="FA154" s="87"/>
      <c r="FB154" s="23"/>
      <c r="FC154" s="87"/>
      <c r="FD154" s="22"/>
      <c r="FE154" s="24"/>
      <c r="FF154" s="22"/>
      <c r="FG154" s="25"/>
      <c r="FH154" s="87"/>
      <c r="FI154" s="23"/>
      <c r="FJ154" s="87"/>
      <c r="FK154" s="22"/>
      <c r="FL154" s="24"/>
      <c r="FM154" s="22"/>
      <c r="FN154" s="25"/>
      <c r="FO154" s="87"/>
      <c r="FP154" s="23"/>
      <c r="FQ154" s="87"/>
      <c r="FR154" s="22"/>
      <c r="FS154" s="24"/>
      <c r="FT154" s="22"/>
      <c r="FU154" s="25"/>
      <c r="FV154" s="87"/>
      <c r="FW154" s="23"/>
      <c r="FX154" s="87"/>
      <c r="FY154" s="22"/>
      <c r="FZ154" s="24"/>
      <c r="GA154" s="22"/>
      <c r="GB154" s="25"/>
      <c r="GC154" s="87"/>
      <c r="GD154" s="23"/>
      <c r="GE154" s="87"/>
      <c r="GF154" s="22"/>
      <c r="GG154" s="24"/>
      <c r="GH154" s="22"/>
      <c r="GI154" s="25"/>
      <c r="GJ154" s="87"/>
      <c r="GK154" s="23"/>
      <c r="GL154" s="87"/>
      <c r="GM154" s="22"/>
      <c r="GN154" s="24"/>
      <c r="GO154" s="22"/>
      <c r="GP154" s="25"/>
      <c r="GQ154" s="87"/>
      <c r="GR154" s="23"/>
      <c r="GS154" s="87"/>
      <c r="GT154" s="22"/>
      <c r="GU154" s="24"/>
      <c r="GV154" s="22"/>
      <c r="GW154" s="25"/>
      <c r="GX154" s="87"/>
      <c r="GY154" s="23"/>
      <c r="GZ154" s="87"/>
      <c r="HA154" s="22"/>
      <c r="HB154" s="24"/>
      <c r="HC154" s="22"/>
      <c r="HD154" s="25"/>
      <c r="HE154" s="87"/>
      <c r="HF154" s="23"/>
      <c r="HG154" s="87"/>
      <c r="HH154" s="22"/>
      <c r="HI154" s="24"/>
      <c r="HJ154" s="22"/>
      <c r="HK154" s="25"/>
      <c r="HL154" s="87"/>
      <c r="HM154" s="23"/>
      <c r="HN154" s="87"/>
      <c r="HO154" s="22"/>
      <c r="HP154" s="24"/>
      <c r="HQ154" s="22"/>
      <c r="HR154" s="25"/>
      <c r="HS154" s="87"/>
      <c r="HT154" s="23"/>
      <c r="HU154" s="87"/>
      <c r="HV154" s="22"/>
      <c r="HW154" s="24"/>
      <c r="HX154" s="22"/>
      <c r="HY154" s="25"/>
      <c r="HZ154" s="87"/>
      <c r="IA154" s="23"/>
      <c r="IB154" s="87"/>
      <c r="IC154" s="22"/>
      <c r="ID154" s="24"/>
      <c r="IE154" s="22"/>
      <c r="IF154" s="25"/>
      <c r="IG154" s="87"/>
      <c r="IH154" s="23"/>
      <c r="II154" s="87"/>
      <c r="IJ154" s="22"/>
      <c r="IK154" s="24"/>
      <c r="IL154" s="22"/>
      <c r="IM154" s="25"/>
      <c r="IN154" s="87"/>
      <c r="IO154" s="23"/>
      <c r="IP154" s="87"/>
      <c r="IQ154" s="22"/>
      <c r="IR154" s="24"/>
      <c r="IS154" s="22"/>
      <c r="IT154" s="25"/>
      <c r="IU154" s="87"/>
      <c r="IV154" s="23"/>
    </row>
    <row r="155" spans="1:256" s="26" customFormat="1" ht="31.5" x14ac:dyDescent="0.25">
      <c r="A155" s="21" t="s">
        <v>108</v>
      </c>
      <c r="B155" s="84" t="s">
        <v>126</v>
      </c>
      <c r="C155" s="20" t="s">
        <v>109</v>
      </c>
      <c r="D155" s="20"/>
      <c r="E155" s="20"/>
      <c r="F155" s="41">
        <f t="shared" si="44"/>
        <v>913.36513999999988</v>
      </c>
      <c r="G155" s="41">
        <f t="shared" si="44"/>
        <v>961.00599999999997</v>
      </c>
      <c r="H155" s="41">
        <f>H156</f>
        <v>961.00599999999997</v>
      </c>
      <c r="I155" s="22"/>
      <c r="J155" s="87"/>
      <c r="K155" s="23"/>
      <c r="L155" s="87"/>
      <c r="M155" s="22"/>
      <c r="N155" s="24"/>
      <c r="O155" s="22"/>
      <c r="P155" s="25"/>
      <c r="Q155" s="87"/>
      <c r="R155" s="23"/>
      <c r="S155" s="87"/>
      <c r="T155" s="22"/>
      <c r="U155" s="24"/>
      <c r="V155" s="22"/>
      <c r="W155" s="25"/>
      <c r="X155" s="87"/>
      <c r="Y155" s="23"/>
      <c r="Z155" s="87"/>
      <c r="AA155" s="22"/>
      <c r="AB155" s="24"/>
      <c r="AC155" s="22"/>
      <c r="AD155" s="25"/>
      <c r="AE155" s="87"/>
      <c r="AF155" s="23"/>
      <c r="AG155" s="87"/>
      <c r="AH155" s="22"/>
      <c r="AI155" s="24"/>
      <c r="AJ155" s="22"/>
      <c r="AK155" s="25"/>
      <c r="AL155" s="87"/>
      <c r="AM155" s="23"/>
      <c r="AN155" s="87"/>
      <c r="AO155" s="22"/>
      <c r="AP155" s="24"/>
      <c r="AQ155" s="22"/>
      <c r="AR155" s="25"/>
      <c r="AS155" s="87"/>
      <c r="AT155" s="23"/>
      <c r="AU155" s="87"/>
      <c r="AV155" s="22"/>
      <c r="AW155" s="24"/>
      <c r="AX155" s="22"/>
      <c r="AY155" s="25"/>
      <c r="AZ155" s="87"/>
      <c r="BA155" s="23"/>
      <c r="BB155" s="87"/>
      <c r="BC155" s="22"/>
      <c r="BD155" s="24"/>
      <c r="BE155" s="22"/>
      <c r="BF155" s="25"/>
      <c r="BG155" s="87"/>
      <c r="BH155" s="23"/>
      <c r="BI155" s="87"/>
      <c r="BJ155" s="22"/>
      <c r="BK155" s="24"/>
      <c r="BL155" s="22"/>
      <c r="BM155" s="25"/>
      <c r="BN155" s="87"/>
      <c r="BO155" s="23"/>
      <c r="BP155" s="87"/>
      <c r="BQ155" s="22"/>
      <c r="BR155" s="24"/>
      <c r="BS155" s="22"/>
      <c r="BT155" s="25"/>
      <c r="BU155" s="87"/>
      <c r="BV155" s="23"/>
      <c r="BW155" s="87"/>
      <c r="BX155" s="22"/>
      <c r="BY155" s="24"/>
      <c r="BZ155" s="22"/>
      <c r="CA155" s="25"/>
      <c r="CB155" s="87"/>
      <c r="CC155" s="23"/>
      <c r="CD155" s="87"/>
      <c r="CE155" s="22"/>
      <c r="CF155" s="24"/>
      <c r="CG155" s="22"/>
      <c r="CH155" s="25"/>
      <c r="CI155" s="87"/>
      <c r="CJ155" s="23"/>
      <c r="CK155" s="87"/>
      <c r="CL155" s="22"/>
      <c r="CM155" s="24"/>
      <c r="CN155" s="22"/>
      <c r="CO155" s="25"/>
      <c r="CP155" s="87"/>
      <c r="CQ155" s="23"/>
      <c r="CR155" s="87"/>
      <c r="CS155" s="22"/>
      <c r="CT155" s="24"/>
      <c r="CU155" s="22"/>
      <c r="CV155" s="25"/>
      <c r="CW155" s="87"/>
      <c r="CX155" s="23"/>
      <c r="CY155" s="87"/>
      <c r="CZ155" s="22"/>
      <c r="DA155" s="24"/>
      <c r="DB155" s="22"/>
      <c r="DC155" s="25"/>
      <c r="DD155" s="87"/>
      <c r="DE155" s="23"/>
      <c r="DF155" s="87"/>
      <c r="DG155" s="22"/>
      <c r="DH155" s="24"/>
      <c r="DI155" s="22"/>
      <c r="DJ155" s="25"/>
      <c r="DK155" s="87"/>
      <c r="DL155" s="23"/>
      <c r="DM155" s="87"/>
      <c r="DN155" s="22"/>
      <c r="DO155" s="24"/>
      <c r="DP155" s="22"/>
      <c r="DQ155" s="25"/>
      <c r="DR155" s="87"/>
      <c r="DS155" s="23"/>
      <c r="DT155" s="87"/>
      <c r="DU155" s="22"/>
      <c r="DV155" s="24"/>
      <c r="DW155" s="22"/>
      <c r="DX155" s="25"/>
      <c r="DY155" s="87"/>
      <c r="DZ155" s="23"/>
      <c r="EA155" s="87"/>
      <c r="EB155" s="22"/>
      <c r="EC155" s="24"/>
      <c r="ED155" s="22"/>
      <c r="EE155" s="25"/>
      <c r="EF155" s="87"/>
      <c r="EG155" s="23"/>
      <c r="EH155" s="87"/>
      <c r="EI155" s="22"/>
      <c r="EJ155" s="24"/>
      <c r="EK155" s="22"/>
      <c r="EL155" s="25"/>
      <c r="EM155" s="87"/>
      <c r="EN155" s="23"/>
      <c r="EO155" s="87"/>
      <c r="EP155" s="22"/>
      <c r="EQ155" s="24"/>
      <c r="ER155" s="22"/>
      <c r="ES155" s="25"/>
      <c r="ET155" s="87"/>
      <c r="EU155" s="23"/>
      <c r="EV155" s="87"/>
      <c r="EW155" s="22"/>
      <c r="EX155" s="24"/>
      <c r="EY155" s="22"/>
      <c r="EZ155" s="25"/>
      <c r="FA155" s="87"/>
      <c r="FB155" s="23"/>
      <c r="FC155" s="87"/>
      <c r="FD155" s="22"/>
      <c r="FE155" s="24"/>
      <c r="FF155" s="22"/>
      <c r="FG155" s="25"/>
      <c r="FH155" s="87"/>
      <c r="FI155" s="23"/>
      <c r="FJ155" s="87"/>
      <c r="FK155" s="22"/>
      <c r="FL155" s="24"/>
      <c r="FM155" s="22"/>
      <c r="FN155" s="25"/>
      <c r="FO155" s="87"/>
      <c r="FP155" s="23"/>
      <c r="FQ155" s="87"/>
      <c r="FR155" s="22"/>
      <c r="FS155" s="24"/>
      <c r="FT155" s="22"/>
      <c r="FU155" s="25"/>
      <c r="FV155" s="87"/>
      <c r="FW155" s="23"/>
      <c r="FX155" s="87"/>
      <c r="FY155" s="22"/>
      <c r="FZ155" s="24"/>
      <c r="GA155" s="22"/>
      <c r="GB155" s="25"/>
      <c r="GC155" s="87"/>
      <c r="GD155" s="23"/>
      <c r="GE155" s="87"/>
      <c r="GF155" s="22"/>
      <c r="GG155" s="24"/>
      <c r="GH155" s="22"/>
      <c r="GI155" s="25"/>
      <c r="GJ155" s="87"/>
      <c r="GK155" s="23"/>
      <c r="GL155" s="87"/>
      <c r="GM155" s="22"/>
      <c r="GN155" s="24"/>
      <c r="GO155" s="22"/>
      <c r="GP155" s="25"/>
      <c r="GQ155" s="87"/>
      <c r="GR155" s="23"/>
      <c r="GS155" s="87"/>
      <c r="GT155" s="22"/>
      <c r="GU155" s="24"/>
      <c r="GV155" s="22"/>
      <c r="GW155" s="25"/>
      <c r="GX155" s="87"/>
      <c r="GY155" s="23"/>
      <c r="GZ155" s="87"/>
      <c r="HA155" s="22"/>
      <c r="HB155" s="24"/>
      <c r="HC155" s="22"/>
      <c r="HD155" s="25"/>
      <c r="HE155" s="87"/>
      <c r="HF155" s="23"/>
      <c r="HG155" s="87"/>
      <c r="HH155" s="22"/>
      <c r="HI155" s="24"/>
      <c r="HJ155" s="22"/>
      <c r="HK155" s="25"/>
      <c r="HL155" s="87"/>
      <c r="HM155" s="23"/>
      <c r="HN155" s="87"/>
      <c r="HO155" s="22"/>
      <c r="HP155" s="24"/>
      <c r="HQ155" s="22"/>
      <c r="HR155" s="25"/>
      <c r="HS155" s="87"/>
      <c r="HT155" s="23"/>
      <c r="HU155" s="87"/>
      <c r="HV155" s="22"/>
      <c r="HW155" s="24"/>
      <c r="HX155" s="22"/>
      <c r="HY155" s="25"/>
      <c r="HZ155" s="87"/>
      <c r="IA155" s="23"/>
      <c r="IB155" s="87"/>
      <c r="IC155" s="22"/>
      <c r="ID155" s="24"/>
      <c r="IE155" s="22"/>
      <c r="IF155" s="25"/>
      <c r="IG155" s="87"/>
      <c r="IH155" s="23"/>
      <c r="II155" s="87"/>
      <c r="IJ155" s="22"/>
      <c r="IK155" s="24"/>
      <c r="IL155" s="22"/>
      <c r="IM155" s="25"/>
      <c r="IN155" s="87"/>
      <c r="IO155" s="23"/>
      <c r="IP155" s="87"/>
      <c r="IQ155" s="22"/>
      <c r="IR155" s="24"/>
      <c r="IS155" s="22"/>
      <c r="IT155" s="25"/>
      <c r="IU155" s="87"/>
      <c r="IV155" s="23"/>
    </row>
    <row r="156" spans="1:256" s="14" customFormat="1" ht="63" x14ac:dyDescent="0.25">
      <c r="A156" s="21" t="s">
        <v>35</v>
      </c>
      <c r="B156" s="84" t="s">
        <v>126</v>
      </c>
      <c r="C156" s="20" t="s">
        <v>109</v>
      </c>
      <c r="D156" s="20" t="s">
        <v>12</v>
      </c>
      <c r="E156" s="20" t="s">
        <v>11</v>
      </c>
      <c r="F156" s="42">
        <f>955.2774+7.161+4.14806-53.22132</f>
        <v>913.36513999999988</v>
      </c>
      <c r="G156" s="41">
        <f>953.845+7.161</f>
        <v>961.00599999999997</v>
      </c>
      <c r="H156" s="41">
        <f>953.845+7.161</f>
        <v>961.00599999999997</v>
      </c>
    </row>
    <row r="157" spans="1:256" s="14" customFormat="1" ht="31.5" x14ac:dyDescent="0.25">
      <c r="A157" s="57" t="s">
        <v>127</v>
      </c>
      <c r="B157" s="13" t="s">
        <v>128</v>
      </c>
      <c r="C157" s="49"/>
      <c r="D157" s="13"/>
      <c r="E157" s="13"/>
      <c r="F157" s="40">
        <f t="shared" ref="F157:G162" si="45">F158</f>
        <v>42</v>
      </c>
      <c r="G157" s="40">
        <f t="shared" si="45"/>
        <v>40</v>
      </c>
      <c r="H157" s="40">
        <f t="shared" ref="H157:H162" si="46">H158</f>
        <v>40</v>
      </c>
    </row>
    <row r="158" spans="1:256" s="14" customFormat="1" ht="15.75" x14ac:dyDescent="0.25">
      <c r="A158" s="27" t="s">
        <v>34</v>
      </c>
      <c r="B158" s="88" t="s">
        <v>129</v>
      </c>
      <c r="C158" s="89"/>
      <c r="D158" s="28"/>
      <c r="E158" s="28"/>
      <c r="F158" s="44">
        <f t="shared" si="45"/>
        <v>42</v>
      </c>
      <c r="G158" s="44">
        <f t="shared" si="45"/>
        <v>40</v>
      </c>
      <c r="H158" s="44">
        <f t="shared" si="46"/>
        <v>40</v>
      </c>
    </row>
    <row r="159" spans="1:256" s="14" customFormat="1" ht="15.75" x14ac:dyDescent="0.25">
      <c r="A159" s="17" t="s">
        <v>34</v>
      </c>
      <c r="B159" s="84" t="s">
        <v>130</v>
      </c>
      <c r="C159" s="18"/>
      <c r="D159" s="16"/>
      <c r="E159" s="16"/>
      <c r="F159" s="41">
        <f t="shared" si="45"/>
        <v>42</v>
      </c>
      <c r="G159" s="41">
        <f t="shared" si="45"/>
        <v>40</v>
      </c>
      <c r="H159" s="41">
        <f t="shared" si="46"/>
        <v>40</v>
      </c>
    </row>
    <row r="160" spans="1:256" s="14" customFormat="1" ht="30.75" customHeight="1" x14ac:dyDescent="0.25">
      <c r="A160" s="85" t="s">
        <v>131</v>
      </c>
      <c r="B160" s="18" t="s">
        <v>132</v>
      </c>
      <c r="C160" s="20"/>
      <c r="D160" s="20"/>
      <c r="E160" s="16"/>
      <c r="F160" s="41">
        <f>F161+F164</f>
        <v>42</v>
      </c>
      <c r="G160" s="41">
        <f t="shared" si="45"/>
        <v>40</v>
      </c>
      <c r="H160" s="41">
        <f t="shared" si="46"/>
        <v>40</v>
      </c>
    </row>
    <row r="161" spans="1:8" s="14" customFormat="1" ht="38.25" customHeight="1" x14ac:dyDescent="0.25">
      <c r="A161" s="85" t="s">
        <v>9</v>
      </c>
      <c r="B161" s="18" t="s">
        <v>132</v>
      </c>
      <c r="C161" s="16">
        <v>200</v>
      </c>
      <c r="D161" s="20"/>
      <c r="E161" s="20"/>
      <c r="F161" s="41">
        <f t="shared" si="45"/>
        <v>40.829000000000001</v>
      </c>
      <c r="G161" s="41">
        <f t="shared" si="45"/>
        <v>40</v>
      </c>
      <c r="H161" s="41">
        <f t="shared" si="46"/>
        <v>40</v>
      </c>
    </row>
    <row r="162" spans="1:8" s="14" customFormat="1" ht="31.5" x14ac:dyDescent="0.25">
      <c r="A162" s="85" t="s">
        <v>50</v>
      </c>
      <c r="B162" s="18" t="s">
        <v>132</v>
      </c>
      <c r="C162" s="16">
        <v>240</v>
      </c>
      <c r="D162" s="20"/>
      <c r="E162" s="20"/>
      <c r="F162" s="41">
        <f t="shared" si="45"/>
        <v>40.829000000000001</v>
      </c>
      <c r="G162" s="41">
        <f t="shared" si="45"/>
        <v>40</v>
      </c>
      <c r="H162" s="41">
        <f t="shared" si="46"/>
        <v>40</v>
      </c>
    </row>
    <row r="163" spans="1:8" s="14" customFormat="1" ht="21.75" customHeight="1" x14ac:dyDescent="0.25">
      <c r="A163" s="85" t="s">
        <v>27</v>
      </c>
      <c r="B163" s="18" t="s">
        <v>132</v>
      </c>
      <c r="C163" s="16">
        <v>240</v>
      </c>
      <c r="D163" s="20" t="s">
        <v>12</v>
      </c>
      <c r="E163" s="20" t="s">
        <v>28</v>
      </c>
      <c r="F163" s="42">
        <f>32-1.171+10</f>
        <v>40.829000000000001</v>
      </c>
      <c r="G163" s="42">
        <v>40</v>
      </c>
      <c r="H163" s="41">
        <v>40</v>
      </c>
    </row>
    <row r="164" spans="1:8" s="14" customFormat="1" ht="21.75" customHeight="1" x14ac:dyDescent="0.25">
      <c r="A164" s="21" t="s">
        <v>13</v>
      </c>
      <c r="B164" s="18" t="s">
        <v>132</v>
      </c>
      <c r="C164" s="16">
        <v>800</v>
      </c>
      <c r="D164" s="20"/>
      <c r="E164" s="20"/>
      <c r="F164" s="42">
        <f>F165</f>
        <v>1.171</v>
      </c>
      <c r="G164" s="42">
        <v>0</v>
      </c>
      <c r="H164" s="41">
        <v>0</v>
      </c>
    </row>
    <row r="165" spans="1:8" s="14" customFormat="1" ht="21.75" customHeight="1" x14ac:dyDescent="0.25">
      <c r="A165" s="85" t="s">
        <v>172</v>
      </c>
      <c r="B165" s="18" t="s">
        <v>132</v>
      </c>
      <c r="C165" s="16">
        <v>850</v>
      </c>
      <c r="D165" s="20"/>
      <c r="E165" s="20"/>
      <c r="F165" s="42">
        <f>F166</f>
        <v>1.171</v>
      </c>
      <c r="G165" s="42">
        <v>0</v>
      </c>
      <c r="H165" s="41">
        <v>0</v>
      </c>
    </row>
    <row r="166" spans="1:8" s="14" customFormat="1" ht="21.75" customHeight="1" x14ac:dyDescent="0.25">
      <c r="A166" s="85" t="s">
        <v>27</v>
      </c>
      <c r="B166" s="18" t="s">
        <v>132</v>
      </c>
      <c r="C166" s="16">
        <v>850</v>
      </c>
      <c r="D166" s="20" t="s">
        <v>12</v>
      </c>
      <c r="E166" s="20" t="s">
        <v>28</v>
      </c>
      <c r="F166" s="42">
        <v>1.171</v>
      </c>
      <c r="G166" s="42">
        <v>0</v>
      </c>
      <c r="H166" s="41">
        <v>0</v>
      </c>
    </row>
    <row r="167" spans="1:8" s="14" customFormat="1" ht="47.25" x14ac:dyDescent="0.25">
      <c r="A167" s="57" t="s">
        <v>133</v>
      </c>
      <c r="B167" s="13" t="s">
        <v>134</v>
      </c>
      <c r="C167" s="49"/>
      <c r="D167" s="13"/>
      <c r="E167" s="13"/>
      <c r="F167" s="40">
        <f t="shared" ref="F167:G168" si="47">F168</f>
        <v>2324.6157499999995</v>
      </c>
      <c r="G167" s="40">
        <f t="shared" si="47"/>
        <v>2592.77151</v>
      </c>
      <c r="H167" s="40">
        <f>H168</f>
        <v>2321.5052600000004</v>
      </c>
    </row>
    <row r="168" spans="1:8" s="14" customFormat="1" ht="15.75" x14ac:dyDescent="0.25">
      <c r="A168" s="17" t="s">
        <v>135</v>
      </c>
      <c r="B168" s="29" t="s">
        <v>136</v>
      </c>
      <c r="C168" s="20"/>
      <c r="D168" s="16"/>
      <c r="E168" s="16"/>
      <c r="F168" s="41">
        <f t="shared" si="47"/>
        <v>2324.6157499999995</v>
      </c>
      <c r="G168" s="41">
        <f t="shared" si="47"/>
        <v>2592.77151</v>
      </c>
      <c r="H168" s="41">
        <f>H169</f>
        <v>2321.5052600000004</v>
      </c>
    </row>
    <row r="169" spans="1:8" s="14" customFormat="1" ht="15.75" x14ac:dyDescent="0.25">
      <c r="A169" s="17" t="s">
        <v>135</v>
      </c>
      <c r="B169" s="29" t="s">
        <v>137</v>
      </c>
      <c r="C169" s="20"/>
      <c r="D169" s="16"/>
      <c r="E169" s="16"/>
      <c r="F169" s="41">
        <f>F170+F174+F178+F182+F196+F200+F211+F210+F189</f>
        <v>2324.6157499999995</v>
      </c>
      <c r="G169" s="41">
        <f>G170+G174+G178+G182+G196+G200+G211</f>
        <v>2592.77151</v>
      </c>
      <c r="H169" s="41">
        <f>H170+H174+H178+H182+H196+H200+H211</f>
        <v>2321.5052600000004</v>
      </c>
    </row>
    <row r="170" spans="1:8" s="14" customFormat="1" ht="31.5" x14ac:dyDescent="0.25">
      <c r="A170" s="17" t="s">
        <v>138</v>
      </c>
      <c r="B170" s="29" t="s">
        <v>139</v>
      </c>
      <c r="C170" s="20"/>
      <c r="D170" s="16"/>
      <c r="E170" s="16"/>
      <c r="F170" s="41">
        <f t="shared" ref="F170:G172" si="48">F171</f>
        <v>408.548</v>
      </c>
      <c r="G170" s="41">
        <f t="shared" si="48"/>
        <v>409</v>
      </c>
      <c r="H170" s="41">
        <f>H171</f>
        <v>409</v>
      </c>
    </row>
    <row r="171" spans="1:8" s="14" customFormat="1" ht="15.75" x14ac:dyDescent="0.25">
      <c r="A171" s="30" t="s">
        <v>15</v>
      </c>
      <c r="B171" s="29" t="s">
        <v>139</v>
      </c>
      <c r="C171" s="20" t="s">
        <v>16</v>
      </c>
      <c r="D171" s="16"/>
      <c r="E171" s="16"/>
      <c r="F171" s="41">
        <f t="shared" si="48"/>
        <v>408.548</v>
      </c>
      <c r="G171" s="41">
        <f t="shared" si="48"/>
        <v>409</v>
      </c>
      <c r="H171" s="41">
        <f>H172</f>
        <v>409</v>
      </c>
    </row>
    <row r="172" spans="1:8" s="14" customFormat="1" ht="31.5" x14ac:dyDescent="0.25">
      <c r="A172" s="31" t="s">
        <v>140</v>
      </c>
      <c r="B172" s="29" t="s">
        <v>139</v>
      </c>
      <c r="C172" s="20" t="s">
        <v>141</v>
      </c>
      <c r="D172" s="16"/>
      <c r="E172" s="16"/>
      <c r="F172" s="41">
        <f t="shared" si="48"/>
        <v>408.548</v>
      </c>
      <c r="G172" s="41">
        <f t="shared" si="48"/>
        <v>409</v>
      </c>
      <c r="H172" s="41">
        <f>H173</f>
        <v>409</v>
      </c>
    </row>
    <row r="173" spans="1:8" s="14" customFormat="1" ht="15.75" x14ac:dyDescent="0.25">
      <c r="A173" s="30" t="s">
        <v>19</v>
      </c>
      <c r="B173" s="29" t="s">
        <v>139</v>
      </c>
      <c r="C173" s="20" t="s">
        <v>141</v>
      </c>
      <c r="D173" s="16">
        <v>10</v>
      </c>
      <c r="E173" s="20" t="s">
        <v>12</v>
      </c>
      <c r="F173" s="42">
        <v>408.548</v>
      </c>
      <c r="G173" s="42">
        <v>409</v>
      </c>
      <c r="H173" s="41">
        <v>409</v>
      </c>
    </row>
    <row r="174" spans="1:8" s="14" customFormat="1" ht="47.25" x14ac:dyDescent="0.25">
      <c r="A174" s="17" t="s">
        <v>142</v>
      </c>
      <c r="B174" s="29" t="s">
        <v>143</v>
      </c>
      <c r="C174" s="90"/>
      <c r="D174" s="32"/>
      <c r="E174" s="32"/>
      <c r="F174" s="41">
        <f t="shared" ref="F174:G176" si="49">F175</f>
        <v>50</v>
      </c>
      <c r="G174" s="41">
        <f t="shared" si="49"/>
        <v>50</v>
      </c>
      <c r="H174" s="41">
        <f>H175</f>
        <v>50</v>
      </c>
    </row>
    <row r="175" spans="1:8" s="14" customFormat="1" ht="15.75" x14ac:dyDescent="0.25">
      <c r="A175" s="21" t="s">
        <v>13</v>
      </c>
      <c r="B175" s="29" t="s">
        <v>143</v>
      </c>
      <c r="C175" s="20" t="s">
        <v>14</v>
      </c>
      <c r="D175" s="32"/>
      <c r="E175" s="32"/>
      <c r="F175" s="41">
        <f t="shared" si="49"/>
        <v>50</v>
      </c>
      <c r="G175" s="41">
        <f t="shared" si="49"/>
        <v>50</v>
      </c>
      <c r="H175" s="41">
        <f>H176</f>
        <v>50</v>
      </c>
    </row>
    <row r="176" spans="1:8" s="14" customFormat="1" ht="15.75" x14ac:dyDescent="0.25">
      <c r="A176" s="21" t="s">
        <v>144</v>
      </c>
      <c r="B176" s="29" t="s">
        <v>143</v>
      </c>
      <c r="C176" s="20" t="s">
        <v>145</v>
      </c>
      <c r="D176" s="32"/>
      <c r="E176" s="32"/>
      <c r="F176" s="41">
        <f t="shared" si="49"/>
        <v>50</v>
      </c>
      <c r="G176" s="41">
        <f t="shared" si="49"/>
        <v>50</v>
      </c>
      <c r="H176" s="41">
        <f>H177</f>
        <v>50</v>
      </c>
    </row>
    <row r="177" spans="1:8" s="14" customFormat="1" ht="15.75" x14ac:dyDescent="0.25">
      <c r="A177" s="21" t="s">
        <v>37</v>
      </c>
      <c r="B177" s="29" t="s">
        <v>143</v>
      </c>
      <c r="C177" s="20" t="s">
        <v>145</v>
      </c>
      <c r="D177" s="20" t="s">
        <v>12</v>
      </c>
      <c r="E177" s="20">
        <v>11</v>
      </c>
      <c r="F177" s="42">
        <v>50</v>
      </c>
      <c r="G177" s="42">
        <v>50</v>
      </c>
      <c r="H177" s="41">
        <v>50</v>
      </c>
    </row>
    <row r="178" spans="1:8" s="14" customFormat="1" ht="24" customHeight="1" x14ac:dyDescent="0.25">
      <c r="A178" s="33" t="s">
        <v>146</v>
      </c>
      <c r="B178" s="34" t="s">
        <v>147</v>
      </c>
      <c r="C178" s="20"/>
      <c r="D178" s="16"/>
      <c r="E178" s="16"/>
      <c r="F178" s="41">
        <f t="shared" ref="F178:G180" si="50">F179</f>
        <v>49.72</v>
      </c>
      <c r="G178" s="41">
        <f t="shared" si="50"/>
        <v>43.44</v>
      </c>
      <c r="H178" s="41">
        <f>H179</f>
        <v>43.44</v>
      </c>
    </row>
    <row r="179" spans="1:8" s="14" customFormat="1" ht="33" customHeight="1" x14ac:dyDescent="0.25">
      <c r="A179" s="85" t="s">
        <v>9</v>
      </c>
      <c r="B179" s="34" t="s">
        <v>147</v>
      </c>
      <c r="C179" s="20" t="s">
        <v>10</v>
      </c>
      <c r="D179" s="16"/>
      <c r="E179" s="16"/>
      <c r="F179" s="41">
        <f t="shared" si="50"/>
        <v>49.72</v>
      </c>
      <c r="G179" s="41">
        <f t="shared" si="50"/>
        <v>43.44</v>
      </c>
      <c r="H179" s="41">
        <f>H180</f>
        <v>43.44</v>
      </c>
    </row>
    <row r="180" spans="1:8" s="14" customFormat="1" ht="33" customHeight="1" x14ac:dyDescent="0.25">
      <c r="A180" s="33" t="s">
        <v>50</v>
      </c>
      <c r="B180" s="34" t="s">
        <v>147</v>
      </c>
      <c r="C180" s="20" t="s">
        <v>110</v>
      </c>
      <c r="D180" s="16"/>
      <c r="E180" s="16"/>
      <c r="F180" s="41">
        <f t="shared" si="50"/>
        <v>49.72</v>
      </c>
      <c r="G180" s="41">
        <f t="shared" si="50"/>
        <v>43.44</v>
      </c>
      <c r="H180" s="41">
        <f>H181</f>
        <v>43.44</v>
      </c>
    </row>
    <row r="181" spans="1:8" s="14" customFormat="1" ht="26.25" customHeight="1" x14ac:dyDescent="0.25">
      <c r="A181" s="33" t="s">
        <v>23</v>
      </c>
      <c r="B181" s="34" t="s">
        <v>147</v>
      </c>
      <c r="C181" s="20" t="s">
        <v>110</v>
      </c>
      <c r="D181" s="20" t="s">
        <v>11</v>
      </c>
      <c r="E181" s="16">
        <v>12</v>
      </c>
      <c r="F181" s="42">
        <f>43.44+6.28</f>
        <v>49.72</v>
      </c>
      <c r="G181" s="42">
        <v>43.44</v>
      </c>
      <c r="H181" s="41">
        <v>43.44</v>
      </c>
    </row>
    <row r="182" spans="1:8" s="14" customFormat="1" ht="26.25" customHeight="1" x14ac:dyDescent="0.25">
      <c r="A182" s="33" t="s">
        <v>148</v>
      </c>
      <c r="B182" s="29" t="s">
        <v>149</v>
      </c>
      <c r="C182" s="20"/>
      <c r="D182" s="20"/>
      <c r="E182" s="16"/>
      <c r="F182" s="41">
        <f>F183+F186</f>
        <v>176.72131999999999</v>
      </c>
      <c r="G182" s="41">
        <f t="shared" ref="F182:G184" si="51">G183</f>
        <v>92.6</v>
      </c>
      <c r="H182" s="41">
        <f>H183</f>
        <v>92.6</v>
      </c>
    </row>
    <row r="183" spans="1:8" s="14" customFormat="1" ht="34.5" customHeight="1" x14ac:dyDescent="0.25">
      <c r="A183" s="85" t="s">
        <v>9</v>
      </c>
      <c r="B183" s="29" t="s">
        <v>149</v>
      </c>
      <c r="C183" s="20" t="s">
        <v>10</v>
      </c>
      <c r="D183" s="20"/>
      <c r="E183" s="16"/>
      <c r="F183" s="41">
        <f t="shared" si="51"/>
        <v>92.6</v>
      </c>
      <c r="G183" s="41">
        <f t="shared" si="51"/>
        <v>92.6</v>
      </c>
      <c r="H183" s="41">
        <f>H184</f>
        <v>92.6</v>
      </c>
    </row>
    <row r="184" spans="1:8" s="14" customFormat="1" ht="36" customHeight="1" x14ac:dyDescent="0.25">
      <c r="A184" s="33" t="s">
        <v>50</v>
      </c>
      <c r="B184" s="29" t="s">
        <v>149</v>
      </c>
      <c r="C184" s="20" t="s">
        <v>110</v>
      </c>
      <c r="D184" s="20"/>
      <c r="E184" s="20"/>
      <c r="F184" s="41">
        <f t="shared" si="51"/>
        <v>92.6</v>
      </c>
      <c r="G184" s="41">
        <f t="shared" si="51"/>
        <v>92.6</v>
      </c>
      <c r="H184" s="41">
        <f>H185</f>
        <v>92.6</v>
      </c>
    </row>
    <row r="185" spans="1:8" s="14" customFormat="1" ht="22.5" customHeight="1" x14ac:dyDescent="0.25">
      <c r="A185" s="85" t="s">
        <v>30</v>
      </c>
      <c r="B185" s="29" t="s">
        <v>149</v>
      </c>
      <c r="C185" s="18" t="s">
        <v>110</v>
      </c>
      <c r="D185" s="18" t="s">
        <v>22</v>
      </c>
      <c r="E185" s="18" t="s">
        <v>21</v>
      </c>
      <c r="F185" s="41">
        <f>92.6</f>
        <v>92.6</v>
      </c>
      <c r="G185" s="41">
        <v>92.6</v>
      </c>
      <c r="H185" s="41">
        <v>92.6</v>
      </c>
    </row>
    <row r="186" spans="1:8" s="14" customFormat="1" ht="22.5" customHeight="1" x14ac:dyDescent="0.25">
      <c r="A186" s="61" t="s">
        <v>13</v>
      </c>
      <c r="B186" s="29" t="s">
        <v>149</v>
      </c>
      <c r="C186" s="18" t="s">
        <v>14</v>
      </c>
      <c r="D186" s="18"/>
      <c r="E186" s="18"/>
      <c r="F186" s="41">
        <f>F187</f>
        <v>84.121319999999997</v>
      </c>
      <c r="G186" s="41"/>
      <c r="H186" s="41"/>
    </row>
    <row r="187" spans="1:8" s="14" customFormat="1" ht="22.5" customHeight="1" x14ac:dyDescent="0.25">
      <c r="A187" s="61" t="s">
        <v>176</v>
      </c>
      <c r="B187" s="29" t="s">
        <v>149</v>
      </c>
      <c r="C187" s="18" t="s">
        <v>177</v>
      </c>
      <c r="D187" s="18"/>
      <c r="E187" s="18"/>
      <c r="F187" s="41">
        <f>F188</f>
        <v>84.121319999999997</v>
      </c>
      <c r="G187" s="41"/>
      <c r="H187" s="41"/>
    </row>
    <row r="188" spans="1:8" s="14" customFormat="1" ht="22.5" customHeight="1" x14ac:dyDescent="0.25">
      <c r="A188" s="85" t="s">
        <v>30</v>
      </c>
      <c r="B188" s="29" t="s">
        <v>149</v>
      </c>
      <c r="C188" s="18" t="s">
        <v>110</v>
      </c>
      <c r="D188" s="18" t="s">
        <v>22</v>
      </c>
      <c r="E188" s="18" t="s">
        <v>21</v>
      </c>
      <c r="F188" s="41">
        <v>84.121319999999997</v>
      </c>
      <c r="G188" s="41">
        <v>0</v>
      </c>
      <c r="H188" s="41">
        <v>0</v>
      </c>
    </row>
    <row r="189" spans="1:8" s="14" customFormat="1" ht="42" customHeight="1" x14ac:dyDescent="0.25">
      <c r="A189" s="61" t="s">
        <v>187</v>
      </c>
      <c r="B189" s="29" t="s">
        <v>188</v>
      </c>
      <c r="C189" s="18"/>
      <c r="D189" s="18"/>
      <c r="E189" s="18"/>
      <c r="F189" s="41">
        <f>F190+F193</f>
        <v>72.261430000000004</v>
      </c>
      <c r="G189" s="41">
        <f t="shared" ref="G189:H189" si="52">G190+G193</f>
        <v>0</v>
      </c>
      <c r="H189" s="41">
        <f t="shared" si="52"/>
        <v>0</v>
      </c>
    </row>
    <row r="190" spans="1:8" s="14" customFormat="1" ht="36" customHeight="1" x14ac:dyDescent="0.25">
      <c r="A190" s="61" t="s">
        <v>49</v>
      </c>
      <c r="B190" s="29" t="s">
        <v>188</v>
      </c>
      <c r="C190" s="18" t="s">
        <v>10</v>
      </c>
      <c r="D190" s="18"/>
      <c r="E190" s="18"/>
      <c r="F190" s="41">
        <f>F191</f>
        <v>70</v>
      </c>
      <c r="G190" s="41">
        <f t="shared" ref="G190:H191" si="53">G191</f>
        <v>0</v>
      </c>
      <c r="H190" s="41">
        <f t="shared" si="53"/>
        <v>0</v>
      </c>
    </row>
    <row r="191" spans="1:8" s="14" customFormat="1" ht="45.75" customHeight="1" x14ac:dyDescent="0.25">
      <c r="A191" s="60" t="s">
        <v>50</v>
      </c>
      <c r="B191" s="29" t="s">
        <v>188</v>
      </c>
      <c r="C191" s="18" t="s">
        <v>110</v>
      </c>
      <c r="D191" s="18"/>
      <c r="E191" s="18"/>
      <c r="F191" s="41">
        <f>F192</f>
        <v>70</v>
      </c>
      <c r="G191" s="41">
        <f t="shared" si="53"/>
        <v>0</v>
      </c>
      <c r="H191" s="41">
        <f t="shared" si="53"/>
        <v>0</v>
      </c>
    </row>
    <row r="192" spans="1:8" s="14" customFormat="1" ht="22.5" customHeight="1" x14ac:dyDescent="0.25">
      <c r="A192" s="15" t="s">
        <v>31</v>
      </c>
      <c r="B192" s="29" t="s">
        <v>188</v>
      </c>
      <c r="C192" s="18" t="s">
        <v>110</v>
      </c>
      <c r="D192" s="18" t="s">
        <v>22</v>
      </c>
      <c r="E192" s="18" t="s">
        <v>17</v>
      </c>
      <c r="F192" s="41">
        <v>70</v>
      </c>
      <c r="G192" s="41"/>
      <c r="H192" s="41"/>
    </row>
    <row r="193" spans="1:13" s="14" customFormat="1" ht="22.5" customHeight="1" x14ac:dyDescent="0.25">
      <c r="A193" s="61" t="s">
        <v>13</v>
      </c>
      <c r="B193" s="29" t="s">
        <v>188</v>
      </c>
      <c r="C193" s="18" t="s">
        <v>14</v>
      </c>
      <c r="D193" s="18"/>
      <c r="E193" s="18"/>
      <c r="F193" s="41">
        <f>F194</f>
        <v>2.2614299999999998</v>
      </c>
      <c r="G193" s="41">
        <f t="shared" ref="G193:H194" si="54">G194</f>
        <v>0</v>
      </c>
      <c r="H193" s="41">
        <f t="shared" si="54"/>
        <v>0</v>
      </c>
    </row>
    <row r="194" spans="1:13" s="14" customFormat="1" ht="22.5" customHeight="1" x14ac:dyDescent="0.25">
      <c r="A194" s="61" t="s">
        <v>176</v>
      </c>
      <c r="B194" s="29" t="s">
        <v>188</v>
      </c>
      <c r="C194" s="18" t="s">
        <v>177</v>
      </c>
      <c r="D194" s="18"/>
      <c r="E194" s="18"/>
      <c r="F194" s="41">
        <f>F195</f>
        <v>2.2614299999999998</v>
      </c>
      <c r="G194" s="41">
        <f t="shared" si="54"/>
        <v>0</v>
      </c>
      <c r="H194" s="41">
        <f t="shared" si="54"/>
        <v>0</v>
      </c>
    </row>
    <row r="195" spans="1:13" s="14" customFormat="1" ht="22.5" customHeight="1" x14ac:dyDescent="0.25">
      <c r="A195" s="15" t="s">
        <v>31</v>
      </c>
      <c r="B195" s="29" t="s">
        <v>188</v>
      </c>
      <c r="C195" s="18" t="s">
        <v>177</v>
      </c>
      <c r="D195" s="18" t="s">
        <v>22</v>
      </c>
      <c r="E195" s="18" t="s">
        <v>17</v>
      </c>
      <c r="F195" s="41">
        <v>2.2614299999999998</v>
      </c>
      <c r="G195" s="41"/>
      <c r="H195" s="41"/>
    </row>
    <row r="196" spans="1:13" s="14" customFormat="1" ht="34.5" customHeight="1" x14ac:dyDescent="0.25">
      <c r="A196" s="85" t="s">
        <v>150</v>
      </c>
      <c r="B196" s="29" t="s">
        <v>151</v>
      </c>
      <c r="C196" s="20"/>
      <c r="D196" s="20"/>
      <c r="E196" s="20"/>
      <c r="F196" s="42">
        <f t="shared" ref="F196:G198" si="55">F197</f>
        <v>1091.8</v>
      </c>
      <c r="G196" s="42">
        <f t="shared" si="55"/>
        <v>1787.8865099999998</v>
      </c>
      <c r="H196" s="42">
        <f>H197</f>
        <v>1642.02026</v>
      </c>
      <c r="M196" s="35"/>
    </row>
    <row r="197" spans="1:13" s="14" customFormat="1" ht="34.5" customHeight="1" x14ac:dyDescent="0.25">
      <c r="A197" s="85" t="s">
        <v>9</v>
      </c>
      <c r="B197" s="29" t="s">
        <v>151</v>
      </c>
      <c r="C197" s="20" t="s">
        <v>10</v>
      </c>
      <c r="D197" s="20"/>
      <c r="E197" s="20"/>
      <c r="F197" s="42">
        <f t="shared" si="55"/>
        <v>1091.8</v>
      </c>
      <c r="G197" s="42">
        <f t="shared" si="55"/>
        <v>1787.8865099999998</v>
      </c>
      <c r="H197" s="42">
        <f>H198</f>
        <v>1642.02026</v>
      </c>
      <c r="M197" s="35"/>
    </row>
    <row r="198" spans="1:13" s="14" customFormat="1" ht="34.5" customHeight="1" x14ac:dyDescent="0.25">
      <c r="A198" s="15" t="s">
        <v>50</v>
      </c>
      <c r="B198" s="29" t="s">
        <v>151</v>
      </c>
      <c r="C198" s="20" t="s">
        <v>110</v>
      </c>
      <c r="D198" s="20"/>
      <c r="E198" s="20"/>
      <c r="F198" s="42">
        <f t="shared" si="55"/>
        <v>1091.8</v>
      </c>
      <c r="G198" s="42">
        <f t="shared" si="55"/>
        <v>1787.8865099999998</v>
      </c>
      <c r="H198" s="42">
        <f>H199</f>
        <v>1642.02026</v>
      </c>
      <c r="M198" s="35"/>
    </row>
    <row r="199" spans="1:13" s="14" customFormat="1" ht="18.75" customHeight="1" x14ac:dyDescent="0.25">
      <c r="A199" s="15" t="s">
        <v>31</v>
      </c>
      <c r="B199" s="29" t="s">
        <v>151</v>
      </c>
      <c r="C199" s="20" t="s">
        <v>110</v>
      </c>
      <c r="D199" s="20" t="s">
        <v>22</v>
      </c>
      <c r="E199" s="20" t="s">
        <v>17</v>
      </c>
      <c r="F199" s="42">
        <f>300+900-30.2-73-5</f>
        <v>1091.8</v>
      </c>
      <c r="G199" s="42">
        <f>895.33025-7.44374+900</f>
        <v>1787.8865099999998</v>
      </c>
      <c r="H199" s="42">
        <f>772.4-30.37974+900</f>
        <v>1642.02026</v>
      </c>
    </row>
    <row r="200" spans="1:13" s="14" customFormat="1" ht="36.75" customHeight="1" x14ac:dyDescent="0.25">
      <c r="A200" s="33" t="s">
        <v>152</v>
      </c>
      <c r="B200" s="29" t="s">
        <v>153</v>
      </c>
      <c r="C200" s="20"/>
      <c r="D200" s="20"/>
      <c r="E200" s="20"/>
      <c r="F200" s="42">
        <f t="shared" ref="F200:G200" si="56">F201+F204</f>
        <v>137.10000000000002</v>
      </c>
      <c r="G200" s="42">
        <f t="shared" si="56"/>
        <v>125.4</v>
      </c>
      <c r="H200" s="42">
        <f>H201+H204</f>
        <v>0</v>
      </c>
    </row>
    <row r="201" spans="1:13" s="14" customFormat="1" ht="78.75" x14ac:dyDescent="0.25">
      <c r="A201" s="15" t="s">
        <v>6</v>
      </c>
      <c r="B201" s="29" t="s">
        <v>153</v>
      </c>
      <c r="C201" s="20" t="s">
        <v>7</v>
      </c>
      <c r="D201" s="20"/>
      <c r="E201" s="20"/>
      <c r="F201" s="42">
        <f t="shared" ref="F201:G202" si="57">F202</f>
        <v>114.69348000000001</v>
      </c>
      <c r="G201" s="42">
        <f t="shared" si="57"/>
        <v>114.509</v>
      </c>
      <c r="H201" s="42">
        <f>H202</f>
        <v>0</v>
      </c>
    </row>
    <row r="202" spans="1:13" s="14" customFormat="1" ht="31.5" x14ac:dyDescent="0.25">
      <c r="A202" s="33" t="s">
        <v>108</v>
      </c>
      <c r="B202" s="29" t="s">
        <v>153</v>
      </c>
      <c r="C202" s="20" t="s">
        <v>109</v>
      </c>
      <c r="D202" s="20"/>
      <c r="E202" s="20"/>
      <c r="F202" s="42">
        <f t="shared" si="57"/>
        <v>114.69348000000001</v>
      </c>
      <c r="G202" s="42">
        <f t="shared" si="57"/>
        <v>114.509</v>
      </c>
      <c r="H202" s="42">
        <f>H203</f>
        <v>0</v>
      </c>
    </row>
    <row r="203" spans="1:13" s="14" customFormat="1" ht="15.75" x14ac:dyDescent="0.25">
      <c r="A203" s="33" t="s">
        <v>154</v>
      </c>
      <c r="B203" s="29" t="s">
        <v>153</v>
      </c>
      <c r="C203" s="20" t="s">
        <v>109</v>
      </c>
      <c r="D203" s="20" t="s">
        <v>21</v>
      </c>
      <c r="E203" s="20" t="s">
        <v>17</v>
      </c>
      <c r="F203" s="42">
        <f>114.509-3.79348+4.632-0.54177-0.11227</f>
        <v>114.69348000000001</v>
      </c>
      <c r="G203" s="42">
        <v>114.509</v>
      </c>
      <c r="H203" s="42">
        <v>0</v>
      </c>
    </row>
    <row r="204" spans="1:13" s="14" customFormat="1" ht="31.5" x14ac:dyDescent="0.25">
      <c r="A204" s="85" t="s">
        <v>9</v>
      </c>
      <c r="B204" s="29" t="s">
        <v>153</v>
      </c>
      <c r="C204" s="20" t="s">
        <v>10</v>
      </c>
      <c r="D204" s="20"/>
      <c r="E204" s="20"/>
      <c r="F204" s="42">
        <f t="shared" ref="F204:G205" si="58">F205</f>
        <v>22.40652</v>
      </c>
      <c r="G204" s="42">
        <f t="shared" si="58"/>
        <v>10.891</v>
      </c>
      <c r="H204" s="42">
        <f>H205</f>
        <v>0</v>
      </c>
    </row>
    <row r="205" spans="1:13" s="14" customFormat="1" ht="31.5" x14ac:dyDescent="0.25">
      <c r="A205" s="33" t="s">
        <v>50</v>
      </c>
      <c r="B205" s="29" t="s">
        <v>153</v>
      </c>
      <c r="C205" s="20" t="s">
        <v>110</v>
      </c>
      <c r="D205" s="20"/>
      <c r="E205" s="20"/>
      <c r="F205" s="42">
        <f t="shared" si="58"/>
        <v>22.40652</v>
      </c>
      <c r="G205" s="42">
        <f t="shared" si="58"/>
        <v>10.891</v>
      </c>
      <c r="H205" s="42">
        <f>H206</f>
        <v>0</v>
      </c>
    </row>
    <row r="206" spans="1:13" s="14" customFormat="1" ht="15.75" x14ac:dyDescent="0.25">
      <c r="A206" s="33" t="s">
        <v>154</v>
      </c>
      <c r="B206" s="29" t="s">
        <v>153</v>
      </c>
      <c r="C206" s="20" t="s">
        <v>110</v>
      </c>
      <c r="D206" s="20" t="s">
        <v>21</v>
      </c>
      <c r="E206" s="20" t="s">
        <v>17</v>
      </c>
      <c r="F206" s="42">
        <f>22.591-0.83852+0.54177+0.11227</f>
        <v>22.40652</v>
      </c>
      <c r="G206" s="42">
        <v>10.891</v>
      </c>
      <c r="H206" s="42">
        <v>0</v>
      </c>
    </row>
    <row r="207" spans="1:13" s="14" customFormat="1" ht="31.5" x14ac:dyDescent="0.25">
      <c r="A207" s="60" t="s">
        <v>174</v>
      </c>
      <c r="B207" s="29" t="s">
        <v>175</v>
      </c>
      <c r="C207" s="20" t="s">
        <v>10</v>
      </c>
      <c r="D207" s="20"/>
      <c r="E207" s="29"/>
      <c r="F207" s="42">
        <f>F208</f>
        <v>250</v>
      </c>
      <c r="G207" s="42">
        <f t="shared" ref="G207:H208" si="59">G208</f>
        <v>0</v>
      </c>
      <c r="H207" s="42">
        <f t="shared" si="59"/>
        <v>0</v>
      </c>
    </row>
    <row r="208" spans="1:13" s="14" customFormat="1" ht="31.5" x14ac:dyDescent="0.25">
      <c r="A208" s="61" t="s">
        <v>49</v>
      </c>
      <c r="B208" s="29" t="s">
        <v>175</v>
      </c>
      <c r="C208" s="20" t="s">
        <v>10</v>
      </c>
      <c r="D208" s="20"/>
      <c r="E208" s="29"/>
      <c r="F208" s="42">
        <f>F209</f>
        <v>250</v>
      </c>
      <c r="G208" s="42">
        <f t="shared" si="59"/>
        <v>0</v>
      </c>
      <c r="H208" s="42">
        <f t="shared" si="59"/>
        <v>0</v>
      </c>
    </row>
    <row r="209" spans="1:8" s="14" customFormat="1" ht="31.5" x14ac:dyDescent="0.25">
      <c r="A209" s="60" t="s">
        <v>50</v>
      </c>
      <c r="B209" s="29" t="s">
        <v>175</v>
      </c>
      <c r="C209" s="20" t="s">
        <v>110</v>
      </c>
      <c r="D209" s="20"/>
      <c r="E209" s="29"/>
      <c r="F209" s="42">
        <f>F210</f>
        <v>250</v>
      </c>
      <c r="G209" s="42">
        <v>0</v>
      </c>
      <c r="H209" s="42">
        <v>0</v>
      </c>
    </row>
    <row r="210" spans="1:8" s="14" customFormat="1" ht="15.75" x14ac:dyDescent="0.25">
      <c r="A210" s="15" t="s">
        <v>31</v>
      </c>
      <c r="B210" s="29" t="s">
        <v>175</v>
      </c>
      <c r="C210" s="20" t="s">
        <v>110</v>
      </c>
      <c r="D210" s="20" t="s">
        <v>22</v>
      </c>
      <c r="E210" s="29" t="s">
        <v>17</v>
      </c>
      <c r="F210" s="42">
        <v>250</v>
      </c>
      <c r="G210" s="42">
        <v>0</v>
      </c>
      <c r="H210" s="42">
        <v>0</v>
      </c>
    </row>
    <row r="211" spans="1:8" s="14" customFormat="1" ht="31.5" x14ac:dyDescent="0.25">
      <c r="A211" s="17" t="s">
        <v>155</v>
      </c>
      <c r="B211" s="29" t="s">
        <v>156</v>
      </c>
      <c r="C211" s="58"/>
      <c r="D211" s="58"/>
      <c r="E211" s="58"/>
      <c r="F211" s="42">
        <f t="shared" ref="F211:G213" si="60">F212</f>
        <v>88.464999999999989</v>
      </c>
      <c r="G211" s="42">
        <f t="shared" si="60"/>
        <v>84.444999999999993</v>
      </c>
      <c r="H211" s="42">
        <f>H212</f>
        <v>84.444999999999993</v>
      </c>
    </row>
    <row r="212" spans="1:8" s="14" customFormat="1" ht="31.5" x14ac:dyDescent="0.25">
      <c r="A212" s="85" t="s">
        <v>9</v>
      </c>
      <c r="B212" s="29" t="s">
        <v>156</v>
      </c>
      <c r="C212" s="58" t="s">
        <v>10</v>
      </c>
      <c r="D212" s="58"/>
      <c r="E212" s="58"/>
      <c r="F212" s="59">
        <f t="shared" si="60"/>
        <v>88.464999999999989</v>
      </c>
      <c r="G212" s="59">
        <f t="shared" si="60"/>
        <v>84.444999999999993</v>
      </c>
      <c r="H212" s="59">
        <f>H213</f>
        <v>84.444999999999993</v>
      </c>
    </row>
    <row r="213" spans="1:8" s="14" customFormat="1" ht="31.5" x14ac:dyDescent="0.25">
      <c r="A213" s="36" t="s">
        <v>157</v>
      </c>
      <c r="B213" s="29" t="s">
        <v>156</v>
      </c>
      <c r="C213" s="58" t="s">
        <v>110</v>
      </c>
      <c r="D213" s="58"/>
      <c r="E213" s="58"/>
      <c r="F213" s="59">
        <f t="shared" si="60"/>
        <v>88.464999999999989</v>
      </c>
      <c r="G213" s="59">
        <f t="shared" si="60"/>
        <v>84.444999999999993</v>
      </c>
      <c r="H213" s="59">
        <f>H214</f>
        <v>84.444999999999993</v>
      </c>
    </row>
    <row r="214" spans="1:8" s="14" customFormat="1" ht="15.75" x14ac:dyDescent="0.25">
      <c r="A214" s="17" t="s">
        <v>25</v>
      </c>
      <c r="B214" s="29" t="s">
        <v>156</v>
      </c>
      <c r="C214" s="58" t="s">
        <v>110</v>
      </c>
      <c r="D214" s="58" t="s">
        <v>22</v>
      </c>
      <c r="E214" s="58" t="s">
        <v>12</v>
      </c>
      <c r="F214" s="59">
        <f>84.445+4.02</f>
        <v>88.464999999999989</v>
      </c>
      <c r="G214" s="59">
        <f>84.445</f>
        <v>84.444999999999993</v>
      </c>
      <c r="H214" s="59">
        <f>84.445</f>
        <v>84.444999999999993</v>
      </c>
    </row>
    <row r="215" spans="1:8" s="14" customFormat="1" ht="12.75" x14ac:dyDescent="0.25">
      <c r="A215" s="35"/>
      <c r="B215" s="35"/>
      <c r="C215" s="35"/>
      <c r="D215" s="35"/>
      <c r="E215" s="37"/>
      <c r="F215" s="35"/>
      <c r="G215" s="35"/>
      <c r="H215" s="38"/>
    </row>
  </sheetData>
  <autoFilter ref="A17:H215"/>
  <mergeCells count="14">
    <mergeCell ref="G2:H2"/>
    <mergeCell ref="G3:H3"/>
    <mergeCell ref="G6:H6"/>
    <mergeCell ref="G7:H7"/>
    <mergeCell ref="G10:H10"/>
    <mergeCell ref="G11:H11"/>
    <mergeCell ref="A12:H12"/>
    <mergeCell ref="A13:H13"/>
    <mergeCell ref="F15:H15"/>
    <mergeCell ref="A15:A16"/>
    <mergeCell ref="B15:B16"/>
    <mergeCell ref="C15:C16"/>
    <mergeCell ref="D15:D16"/>
    <mergeCell ref="E15:E16"/>
  </mergeCells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Header>&amp;R&amp;P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User1</cp:lastModifiedBy>
  <cp:lastPrinted>2018-10-25T07:41:04Z</cp:lastPrinted>
  <dcterms:created xsi:type="dcterms:W3CDTF">2017-10-11T12:40:42Z</dcterms:created>
  <dcterms:modified xsi:type="dcterms:W3CDTF">2018-10-25T07:13:15Z</dcterms:modified>
</cp:coreProperties>
</file>