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835"/>
  </bookViews>
  <sheets>
    <sheet name="Все года" sheetId="1" r:id="rId1"/>
    <sheet name="Лист1" sheetId="2" r:id="rId2"/>
  </sheets>
  <definedNames>
    <definedName name="_xlnm._FilterDatabase" localSheetId="0" hidden="1">'Все года'!$B$19:$J$242</definedName>
    <definedName name="_xlnm.Print_Titles" localSheetId="0">'Все года'!$19:$19</definedName>
  </definedNames>
  <calcPr calcId="152511"/>
  <fileRecoveryPr repairLoad="1"/>
</workbook>
</file>

<file path=xl/calcChain.xml><?xml version="1.0" encoding="utf-8"?>
<calcChain xmlns="http://schemas.openxmlformats.org/spreadsheetml/2006/main">
  <c r="H169" i="1" l="1"/>
  <c r="H29" i="1"/>
  <c r="H167" i="1" l="1"/>
  <c r="H170" i="1"/>
  <c r="H77" i="1" l="1"/>
  <c r="H75" i="1"/>
  <c r="H44" i="1" l="1"/>
  <c r="J202" i="1"/>
  <c r="I202" i="1"/>
  <c r="J201" i="1"/>
  <c r="I201" i="1"/>
  <c r="H202" i="1"/>
  <c r="H201" i="1" s="1"/>
  <c r="J131" i="1" l="1"/>
  <c r="I131" i="1"/>
  <c r="J130" i="1"/>
  <c r="I130" i="1"/>
  <c r="H131" i="1"/>
  <c r="H130" i="1" s="1"/>
  <c r="H217" i="1"/>
  <c r="H65" i="1"/>
  <c r="H31" i="1"/>
  <c r="J205" i="1" l="1"/>
  <c r="J204" i="1" s="1"/>
  <c r="J200" i="1" s="1"/>
  <c r="J199" i="1" s="1"/>
  <c r="I205" i="1"/>
  <c r="I204" i="1" s="1"/>
  <c r="I200" i="1" s="1"/>
  <c r="I199" i="1" s="1"/>
  <c r="H205" i="1"/>
  <c r="H204" i="1" s="1"/>
  <c r="J134" i="1"/>
  <c r="J133" i="1" s="1"/>
  <c r="J129" i="1" s="1"/>
  <c r="J128" i="1" s="1"/>
  <c r="I134" i="1"/>
  <c r="I133" i="1" s="1"/>
  <c r="I129" i="1" s="1"/>
  <c r="I128" i="1" s="1"/>
  <c r="H134" i="1"/>
  <c r="H133" i="1" s="1"/>
  <c r="H129" i="1" s="1"/>
  <c r="J211" i="1"/>
  <c r="I211" i="1"/>
  <c r="H211" i="1"/>
  <c r="J213" i="1"/>
  <c r="I213" i="1"/>
  <c r="H213" i="1"/>
  <c r="H198" i="1"/>
  <c r="H192" i="1"/>
  <c r="H156" i="1"/>
  <c r="H148" i="1"/>
  <c r="J126" i="1"/>
  <c r="I126" i="1"/>
  <c r="H126" i="1"/>
  <c r="H116" i="1"/>
  <c r="H110" i="1"/>
  <c r="H200" i="1" l="1"/>
  <c r="H199" i="1" s="1"/>
  <c r="I210" i="1"/>
  <c r="H128" i="1"/>
  <c r="J210" i="1"/>
  <c r="H210" i="1"/>
  <c r="J32" i="1"/>
  <c r="I32" i="1"/>
  <c r="H32" i="1"/>
  <c r="J219" i="1" l="1"/>
  <c r="J218" i="1" s="1"/>
  <c r="I219" i="1"/>
  <c r="I218" i="1" s="1"/>
  <c r="H219" i="1"/>
  <c r="H218" i="1" s="1"/>
  <c r="J188" i="1"/>
  <c r="J187" i="1" s="1"/>
  <c r="I188" i="1"/>
  <c r="I187" i="1" s="1"/>
  <c r="H188" i="1"/>
  <c r="H187" i="1" s="1"/>
  <c r="J123" i="1"/>
  <c r="J122" i="1" s="1"/>
  <c r="J121" i="1" s="1"/>
  <c r="J120" i="1" s="1"/>
  <c r="I123" i="1"/>
  <c r="I122" i="1" s="1"/>
  <c r="I121" i="1" s="1"/>
  <c r="I120" i="1" s="1"/>
  <c r="H123" i="1"/>
  <c r="H122" i="1" s="1"/>
  <c r="H121" i="1" l="1"/>
  <c r="H120" i="1" s="1"/>
  <c r="H66" i="1"/>
  <c r="H63" i="1" l="1"/>
  <c r="J66" i="1"/>
  <c r="I66" i="1"/>
  <c r="I44" i="1" l="1"/>
  <c r="J44" i="1"/>
  <c r="J217" i="1"/>
  <c r="I217" i="1"/>
  <c r="J31" i="1"/>
  <c r="I31" i="1"/>
  <c r="J29" i="1" l="1"/>
  <c r="I29" i="1"/>
  <c r="H216" i="1" l="1"/>
  <c r="H30" i="1" l="1"/>
  <c r="H177" i="1" l="1"/>
  <c r="H182" i="1"/>
  <c r="H84" i="1"/>
  <c r="H227" i="1"/>
  <c r="H242" i="1"/>
  <c r="J241" i="1" l="1"/>
  <c r="I241" i="1"/>
  <c r="H241" i="1"/>
  <c r="J240" i="1"/>
  <c r="J239" i="1" s="1"/>
  <c r="J238" i="1" s="1"/>
  <c r="J237" i="1" s="1"/>
  <c r="J236" i="1" s="1"/>
  <c r="I240" i="1"/>
  <c r="I239" i="1" s="1"/>
  <c r="I238" i="1" s="1"/>
  <c r="I237" i="1" s="1"/>
  <c r="I236" i="1" s="1"/>
  <c r="H240" i="1"/>
  <c r="H239" i="1" s="1"/>
  <c r="H238" i="1" s="1"/>
  <c r="H237" i="1" s="1"/>
  <c r="H236" i="1" s="1"/>
  <c r="J234" i="1"/>
  <c r="I234" i="1"/>
  <c r="H234" i="1"/>
  <c r="J233" i="1"/>
  <c r="J232" i="1" s="1"/>
  <c r="J231" i="1" s="1"/>
  <c r="J230" i="1" s="1"/>
  <c r="J229" i="1" s="1"/>
  <c r="J228" i="1" s="1"/>
  <c r="I233" i="1"/>
  <c r="I232" i="1" s="1"/>
  <c r="I231" i="1" s="1"/>
  <c r="I230" i="1" s="1"/>
  <c r="I229" i="1" s="1"/>
  <c r="I228" i="1" s="1"/>
  <c r="H233" i="1"/>
  <c r="H232" i="1" s="1"/>
  <c r="H231" i="1" s="1"/>
  <c r="H230" i="1" s="1"/>
  <c r="H229" i="1" s="1"/>
  <c r="H228" i="1" s="1"/>
  <c r="J226" i="1"/>
  <c r="I226" i="1"/>
  <c r="H226" i="1"/>
  <c r="J225" i="1"/>
  <c r="J224" i="1" s="1"/>
  <c r="J223" i="1" s="1"/>
  <c r="J222" i="1" s="1"/>
  <c r="J221" i="1" s="1"/>
  <c r="I225" i="1"/>
  <c r="I224" i="1" s="1"/>
  <c r="I223" i="1" s="1"/>
  <c r="I222" i="1" s="1"/>
  <c r="I221" i="1" s="1"/>
  <c r="H225" i="1"/>
  <c r="H224" i="1" s="1"/>
  <c r="H223" i="1" s="1"/>
  <c r="H222" i="1" s="1"/>
  <c r="H221" i="1" s="1"/>
  <c r="J216" i="1"/>
  <c r="I216" i="1"/>
  <c r="J215" i="1"/>
  <c r="J209" i="1" s="1"/>
  <c r="J208" i="1" s="1"/>
  <c r="J207" i="1" s="1"/>
  <c r="I215" i="1"/>
  <c r="I209" i="1" s="1"/>
  <c r="I208" i="1" s="1"/>
  <c r="I207" i="1" s="1"/>
  <c r="H215" i="1"/>
  <c r="H209" i="1" s="1"/>
  <c r="J197" i="1"/>
  <c r="I197" i="1"/>
  <c r="H197" i="1"/>
  <c r="J196" i="1"/>
  <c r="I196" i="1"/>
  <c r="H196" i="1"/>
  <c r="J194" i="1"/>
  <c r="I194" i="1"/>
  <c r="H194" i="1"/>
  <c r="J193" i="1"/>
  <c r="I193" i="1"/>
  <c r="H193" i="1"/>
  <c r="J191" i="1"/>
  <c r="I191" i="1"/>
  <c r="H191" i="1"/>
  <c r="J190" i="1"/>
  <c r="I190" i="1"/>
  <c r="H190" i="1"/>
  <c r="J185" i="1"/>
  <c r="I185" i="1"/>
  <c r="H185" i="1"/>
  <c r="J181" i="1"/>
  <c r="J180" i="1" s="1"/>
  <c r="J179" i="1" s="1"/>
  <c r="J178" i="1" s="1"/>
  <c r="I181" i="1"/>
  <c r="I180" i="1" s="1"/>
  <c r="I179" i="1" s="1"/>
  <c r="I178" i="1" s="1"/>
  <c r="H181" i="1"/>
  <c r="H180" i="1" s="1"/>
  <c r="H179" i="1" s="1"/>
  <c r="H178" i="1" s="1"/>
  <c r="J176" i="1"/>
  <c r="J175" i="1" s="1"/>
  <c r="J174" i="1" s="1"/>
  <c r="J173" i="1" s="1"/>
  <c r="I176" i="1"/>
  <c r="I175" i="1" s="1"/>
  <c r="I174" i="1" s="1"/>
  <c r="I173" i="1" s="1"/>
  <c r="H176" i="1"/>
  <c r="H175" i="1" s="1"/>
  <c r="H174" i="1" s="1"/>
  <c r="H173" i="1" s="1"/>
  <c r="J168" i="1"/>
  <c r="I168" i="1"/>
  <c r="H168" i="1"/>
  <c r="J167" i="1"/>
  <c r="J166" i="1" s="1"/>
  <c r="J165" i="1" s="1"/>
  <c r="J164" i="1" s="1"/>
  <c r="I167" i="1"/>
  <c r="I166" i="1" s="1"/>
  <c r="I165" i="1" s="1"/>
  <c r="I164" i="1" s="1"/>
  <c r="H166" i="1"/>
  <c r="H165" i="1" s="1"/>
  <c r="H164" i="1" s="1"/>
  <c r="J162" i="1"/>
  <c r="I162" i="1"/>
  <c r="H162" i="1"/>
  <c r="J160" i="1"/>
  <c r="I160" i="1"/>
  <c r="H160" i="1"/>
  <c r="J155" i="1"/>
  <c r="I155" i="1"/>
  <c r="H155" i="1"/>
  <c r="J154" i="1"/>
  <c r="J153" i="1" s="1"/>
  <c r="J152" i="1" s="1"/>
  <c r="J151" i="1" s="1"/>
  <c r="J150" i="1" s="1"/>
  <c r="I154" i="1"/>
  <c r="I153" i="1" s="1"/>
  <c r="I152" i="1" s="1"/>
  <c r="I151" i="1" s="1"/>
  <c r="I150" i="1" s="1"/>
  <c r="H154" i="1"/>
  <c r="H153" i="1" s="1"/>
  <c r="H152" i="1" s="1"/>
  <c r="H151" i="1" s="1"/>
  <c r="H150" i="1" s="1"/>
  <c r="J148" i="1"/>
  <c r="J147" i="1" s="1"/>
  <c r="I148" i="1"/>
  <c r="I147" i="1" s="1"/>
  <c r="H147" i="1"/>
  <c r="I146" i="1"/>
  <c r="I145" i="1" s="1"/>
  <c r="I144" i="1" s="1"/>
  <c r="I143" i="1" s="1"/>
  <c r="H146" i="1"/>
  <c r="H145" i="1" s="1"/>
  <c r="H144" i="1" s="1"/>
  <c r="H143" i="1" s="1"/>
  <c r="J141" i="1"/>
  <c r="I141" i="1"/>
  <c r="H141" i="1"/>
  <c r="J140" i="1"/>
  <c r="J139" i="1" s="1"/>
  <c r="J138" i="1" s="1"/>
  <c r="J137" i="1" s="1"/>
  <c r="I140" i="1"/>
  <c r="I139" i="1" s="1"/>
  <c r="I138" i="1" s="1"/>
  <c r="I137" i="1" s="1"/>
  <c r="H140" i="1"/>
  <c r="H139" i="1" s="1"/>
  <c r="H138" i="1" s="1"/>
  <c r="H137" i="1" s="1"/>
  <c r="J118" i="1"/>
  <c r="I118" i="1"/>
  <c r="H118" i="1"/>
  <c r="H117" i="1"/>
  <c r="J115" i="1"/>
  <c r="I115" i="1"/>
  <c r="H115" i="1"/>
  <c r="H114" i="1"/>
  <c r="J112" i="1"/>
  <c r="I112" i="1"/>
  <c r="J111" i="1"/>
  <c r="I111" i="1"/>
  <c r="H111" i="1"/>
  <c r="J109" i="1"/>
  <c r="I109" i="1"/>
  <c r="H109" i="1"/>
  <c r="J108" i="1"/>
  <c r="I108" i="1"/>
  <c r="H108" i="1"/>
  <c r="J102" i="1"/>
  <c r="I102" i="1"/>
  <c r="H102" i="1"/>
  <c r="J101" i="1"/>
  <c r="J100" i="1" s="1"/>
  <c r="J99" i="1" s="1"/>
  <c r="I101" i="1"/>
  <c r="I100" i="1" s="1"/>
  <c r="I99" i="1" s="1"/>
  <c r="H101" i="1"/>
  <c r="H100" i="1" s="1"/>
  <c r="H99" i="1" s="1"/>
  <c r="J97" i="1"/>
  <c r="I97" i="1"/>
  <c r="H97" i="1"/>
  <c r="J95" i="1"/>
  <c r="I95" i="1"/>
  <c r="H95" i="1"/>
  <c r="J93" i="1"/>
  <c r="I93" i="1"/>
  <c r="H93" i="1"/>
  <c r="J91" i="1"/>
  <c r="I91" i="1"/>
  <c r="H91" i="1"/>
  <c r="J87" i="1"/>
  <c r="I87" i="1"/>
  <c r="H87" i="1"/>
  <c r="J83" i="1"/>
  <c r="I83" i="1"/>
  <c r="H83" i="1"/>
  <c r="J82" i="1"/>
  <c r="J81" i="1" s="1"/>
  <c r="J80" i="1" s="1"/>
  <c r="I82" i="1"/>
  <c r="I81" i="1" s="1"/>
  <c r="I80" i="1" s="1"/>
  <c r="H82" i="1"/>
  <c r="H81" i="1" s="1"/>
  <c r="H80" i="1" s="1"/>
  <c r="I77" i="1"/>
  <c r="I76" i="1" s="1"/>
  <c r="H76" i="1"/>
  <c r="J76" i="1"/>
  <c r="I75" i="1"/>
  <c r="I74" i="1" s="1"/>
  <c r="H74" i="1"/>
  <c r="J74" i="1"/>
  <c r="J64" i="1"/>
  <c r="I64" i="1"/>
  <c r="H64" i="1"/>
  <c r="J63" i="1"/>
  <c r="J62" i="1" s="1"/>
  <c r="J61" i="1" s="1"/>
  <c r="J60" i="1" s="1"/>
  <c r="J59" i="1" s="1"/>
  <c r="I63" i="1"/>
  <c r="I62" i="1" s="1"/>
  <c r="I61" i="1" s="1"/>
  <c r="I60" i="1" s="1"/>
  <c r="I59" i="1" s="1"/>
  <c r="H62" i="1"/>
  <c r="H61" i="1" s="1"/>
  <c r="H60" i="1" s="1"/>
  <c r="H59" i="1" s="1"/>
  <c r="J57" i="1"/>
  <c r="I57" i="1"/>
  <c r="H57" i="1"/>
  <c r="J56" i="1"/>
  <c r="J55" i="1" s="1"/>
  <c r="J54" i="1" s="1"/>
  <c r="I56" i="1"/>
  <c r="I55" i="1" s="1"/>
  <c r="I54" i="1" s="1"/>
  <c r="H56" i="1"/>
  <c r="H55" i="1" s="1"/>
  <c r="H54" i="1" s="1"/>
  <c r="J50" i="1"/>
  <c r="I50" i="1"/>
  <c r="H50" i="1"/>
  <c r="J49" i="1"/>
  <c r="J48" i="1" s="1"/>
  <c r="J47" i="1" s="1"/>
  <c r="J46" i="1" s="1"/>
  <c r="J45" i="1" s="1"/>
  <c r="I49" i="1"/>
  <c r="I48" i="1" s="1"/>
  <c r="I47" i="1" s="1"/>
  <c r="I46" i="1" s="1"/>
  <c r="I45" i="1" s="1"/>
  <c r="H49" i="1"/>
  <c r="H48" i="1" s="1"/>
  <c r="H47" i="1" s="1"/>
  <c r="H46" i="1" s="1"/>
  <c r="H45" i="1" s="1"/>
  <c r="J43" i="1"/>
  <c r="H43" i="1"/>
  <c r="I43" i="1"/>
  <c r="J42" i="1"/>
  <c r="J41" i="1" s="1"/>
  <c r="J40" i="1" s="1"/>
  <c r="I42" i="1"/>
  <c r="I41" i="1" s="1"/>
  <c r="I40" i="1" s="1"/>
  <c r="H42" i="1"/>
  <c r="H41" i="1" s="1"/>
  <c r="H40" i="1" s="1"/>
  <c r="J38" i="1"/>
  <c r="I38" i="1"/>
  <c r="H38" i="1"/>
  <c r="J37" i="1"/>
  <c r="I37" i="1"/>
  <c r="H37" i="1"/>
  <c r="H35" i="1"/>
  <c r="J34" i="1"/>
  <c r="I34" i="1"/>
  <c r="H34" i="1"/>
  <c r="J30" i="1"/>
  <c r="I30" i="1"/>
  <c r="J28" i="1"/>
  <c r="I28" i="1"/>
  <c r="H28" i="1"/>
  <c r="H27" i="1" s="1"/>
  <c r="H26" i="1" l="1"/>
  <c r="J146" i="1"/>
  <c r="J145" i="1" s="1"/>
  <c r="J144" i="1" s="1"/>
  <c r="J143" i="1" s="1"/>
  <c r="J107" i="1"/>
  <c r="J106" i="1" s="1"/>
  <c r="J105" i="1" s="1"/>
  <c r="J136" i="1"/>
  <c r="H107" i="1"/>
  <c r="H106" i="1" s="1"/>
  <c r="H105" i="1" s="1"/>
  <c r="H184" i="1"/>
  <c r="H208" i="1"/>
  <c r="H207" i="1" s="1"/>
  <c r="I73" i="1"/>
  <c r="I72" i="1" s="1"/>
  <c r="I71" i="1" s="1"/>
  <c r="I70" i="1" s="1"/>
  <c r="I69" i="1" s="1"/>
  <c r="I68" i="1" s="1"/>
  <c r="H136" i="1"/>
  <c r="I184" i="1"/>
  <c r="I183" i="1" s="1"/>
  <c r="I172" i="1" s="1"/>
  <c r="I107" i="1"/>
  <c r="I106" i="1" s="1"/>
  <c r="I105" i="1" s="1"/>
  <c r="J73" i="1"/>
  <c r="J72" i="1" s="1"/>
  <c r="J71" i="1" s="1"/>
  <c r="J70" i="1" s="1"/>
  <c r="J69" i="1" s="1"/>
  <c r="J68" i="1" s="1"/>
  <c r="H25" i="1"/>
  <c r="H23" i="1" s="1"/>
  <c r="H159" i="1"/>
  <c r="H158" i="1" s="1"/>
  <c r="H157" i="1" s="1"/>
  <c r="J159" i="1"/>
  <c r="J158" i="1" s="1"/>
  <c r="J157" i="1" s="1"/>
  <c r="I27" i="1"/>
  <c r="I26" i="1" s="1"/>
  <c r="I25" i="1" s="1"/>
  <c r="I24" i="1" s="1"/>
  <c r="J184" i="1"/>
  <c r="J183" i="1" s="1"/>
  <c r="J172" i="1" s="1"/>
  <c r="H183" i="1"/>
  <c r="J90" i="1"/>
  <c r="J89" i="1" s="1"/>
  <c r="J79" i="1" s="1"/>
  <c r="J78" i="1" s="1"/>
  <c r="H73" i="1"/>
  <c r="H72" i="1" s="1"/>
  <c r="H71" i="1" s="1"/>
  <c r="H70" i="1" s="1"/>
  <c r="H69" i="1" s="1"/>
  <c r="H68" i="1" s="1"/>
  <c r="J27" i="1"/>
  <c r="J26" i="1" s="1"/>
  <c r="J25" i="1" s="1"/>
  <c r="J24" i="1" s="1"/>
  <c r="I90" i="1"/>
  <c r="I89" i="1" s="1"/>
  <c r="I79" i="1" s="1"/>
  <c r="I78" i="1" s="1"/>
  <c r="H90" i="1"/>
  <c r="H89" i="1" s="1"/>
  <c r="H79" i="1" s="1"/>
  <c r="H78" i="1" s="1"/>
  <c r="I159" i="1"/>
  <c r="I158" i="1" s="1"/>
  <c r="I157" i="1" s="1"/>
  <c r="J52" i="1"/>
  <c r="J53" i="1"/>
  <c r="I53" i="1"/>
  <c r="I52" i="1"/>
  <c r="H52" i="1"/>
  <c r="H53" i="1"/>
  <c r="I136" i="1"/>
  <c r="J104" i="1" l="1"/>
  <c r="H172" i="1"/>
  <c r="H149" i="1" s="1"/>
  <c r="J149" i="1"/>
  <c r="I104" i="1"/>
  <c r="H104" i="1"/>
  <c r="H22" i="1"/>
  <c r="I23" i="1"/>
  <c r="I22" i="1" s="1"/>
  <c r="J23" i="1"/>
  <c r="J22" i="1" s="1"/>
  <c r="H24" i="1"/>
  <c r="I149" i="1"/>
  <c r="J21" i="1" l="1"/>
  <c r="J20" i="1" s="1"/>
  <c r="H21" i="1"/>
  <c r="H20" i="1" s="1"/>
  <c r="I21" i="1"/>
  <c r="I20" i="1" s="1"/>
</calcChain>
</file>

<file path=xl/sharedStrings.xml><?xml version="1.0" encoding="utf-8"?>
<sst xmlns="http://schemas.openxmlformats.org/spreadsheetml/2006/main" count="1095" uniqueCount="213">
  <si>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</si>
  <si>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</si>
  <si>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</si>
  <si>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</si>
  <si>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</si>
  <si>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</si>
  <si>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</si>
  <si>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</si>
  <si>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</si>
  <si>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</si>
  <si>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</si>
  <si>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</si>
  <si>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</si>
  <si>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</si>
  <si>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</si>
  <si>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</si>
  <si>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</si>
  <si>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</si>
  <si>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</si>
  <si>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</si>
  <si>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</si>
  <si>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</si>
  <si>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</si>
  <si>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</si>
  <si>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</si>
  <si>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</si>
  <si>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</si>
  <si>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</si>
  <si>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</si>
  <si>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</si>
  <si>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</si>
  <si>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</si>
  <si>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на 2018 год и на плановый период 2019 и 2020 годов</t>
  </si>
  <si>
    <t>2018 год</t>
  </si>
  <si>
    <t>2019 год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</si>
  <si>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</si>
  <si>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</si>
  <si>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</si>
  <si>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</si>
  <si>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</si>
  <si>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</si>
  <si>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</si>
  <si>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</si>
  <si>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</si>
  <si>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</si>
  <si>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</si>
  <si>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</si>
  <si>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</si>
  <si>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</si>
  <si>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</si>
  <si>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</si>
  <si>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</si>
  <si>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</si>
  <si>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</si>
  <si>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</si>
  <si>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</si>
  <si>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</si>
  <si>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</si>
  <si>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</si>
  <si>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</si>
  <si>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</si>
  <si>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</si>
  <si>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</si>
  <si>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</si>
  <si>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</si>
  <si>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</si>
  <si>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</si>
  <si>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</si>
  <si>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</si>
  <si>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</si>
  <si>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</si>
  <si>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</si>
  <si>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</si>
  <si>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</si>
  <si>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</si>
  <si>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</si>
  <si>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</si>
  <si>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</si>
  <si>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</si>
  <si>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</si>
  <si>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</si>
  <si>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</si>
  <si>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</si>
  <si>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</si>
  <si>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</si>
  <si>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</si>
  <si>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</si>
  <si>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</si>
  <si>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</si>
  <si>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</si>
  <si>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</si>
  <si>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</si>
  <si>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</si>
  <si>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</si>
  <si>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</si>
  <si>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</si>
  <si>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</si>
  <si>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</si>
  <si>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</si>
  <si>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</si>
  <si>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</si>
  <si>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</si>
  <si>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</si>
  <si>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</si>
  <si>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</si>
  <si>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</si>
  <si>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</si>
  <si>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</si>
  <si>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</si>
  <si>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</si>
  <si>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</si>
  <si>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</si>
  <si>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</si>
  <si>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</si>
  <si>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</si>
  <si>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</si>
  <si>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</si>
  <si>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</si>
  <si>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</si>
  <si>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</si>
  <si>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</si>
  <si>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</si>
  <si>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</si>
  <si>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</si>
  <si>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</si>
  <si>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</si>
  <si>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</si>
  <si>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</si>
  <si>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</si>
  <si>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</si>
  <si>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</si>
  <si>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</si>
  <si>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</si>
  <si>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</si>
  <si>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11 0 01 13200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</si>
  <si>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</si>
  <si>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</si>
  <si>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</si>
  <si>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</si>
  <si>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</si>
  <si>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</si>
  <si>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</si>
  <si>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</si>
  <si>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0502</t>
  </si>
  <si>
    <t>Мероприятия по усточивому развитию части территорий</t>
  </si>
  <si>
    <t>Мероприятия в области коммунального хозяйства</t>
  </si>
  <si>
    <t>99 9 01 10630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</si>
  <si>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</si>
  <si>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</si>
  <si>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</si>
  <si>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</si>
  <si>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</si>
  <si>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</si>
  <si>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</si>
  <si>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</si>
  <si>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>15 0 01 S4390</t>
  </si>
  <si>
    <t xml:space="preserve">Мероприятия по организации сбора и вывоза бытовых отходов </t>
  </si>
  <si>
    <t>99 9 01 13300</t>
  </si>
  <si>
    <t>0700</t>
  </si>
  <si>
    <t>Молодежная политика и оздоровление детей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</si>
  <si>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</si>
  <si>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</si>
  <si>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</si>
  <si>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</si>
  <si>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</si>
  <si>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</si>
  <si>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</si>
  <si>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</si>
  <si>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</si>
  <si>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</si>
  <si>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</si>
  <si>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</si>
  <si>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</si>
  <si>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</si>
  <si>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</si>
  <si>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</si>
  <si>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</si>
  <si>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</si>
  <si>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</si>
  <si>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11 0 01 00000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</si>
  <si>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</si>
  <si>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</si>
  <si>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</si>
  <si>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</si>
  <si>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</si>
  <si>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</si>
  <si>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</si>
  <si>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</si>
  <si>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</si>
  <si>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</si>
  <si>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>Приложение № 6</t>
  </si>
  <si>
    <t>Солействие развитию части территории поселения иных форм местного самоуправления</t>
  </si>
  <si>
    <t>1500170880</t>
  </si>
  <si>
    <t>Мероприятия по развитию общественной инфраструктуры общественного знаяения</t>
  </si>
  <si>
    <t>9990172020</t>
  </si>
  <si>
    <t>15001S0880</t>
  </si>
  <si>
    <t>99 9 01 13280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</si>
  <si>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</si>
  <si>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</si>
  <si>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</si>
  <si>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Мероприятия по модернизации уличного освещения в административном центре - п.Шапки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</si>
  <si>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</si>
  <si>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2600100000</t>
  </si>
  <si>
    <t>Мероприятия по содержанию объектов благоустройства на территории сельского поселения</t>
  </si>
  <si>
    <t>Содействие участию населения в осуществлении местного самоуправления в иных формах административных центров поселения</t>
  </si>
  <si>
    <t>2600174660</t>
  </si>
  <si>
    <t>Приложение №4</t>
  </si>
  <si>
    <t>Приложение №2</t>
  </si>
  <si>
    <t>от  24.10.2018  № 129</t>
  </si>
  <si>
    <t>от 28.09.2018   № 128</t>
  </si>
  <si>
    <t xml:space="preserve">к решению совета депутатов Шапкинского сельского поселения Тосненского района Ленинградской области </t>
  </si>
  <si>
    <t>к решению совета депутатов Шапкинского сельского поселения Тосненского района Ленинградской области Тосненского района</t>
  </si>
  <si>
    <t>от  27.12.2017  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</si>
</sst>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000"/>
  </numFmts>
  <fonts count="1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2" borderId="0"/>
    <xf numFmtId="0" fontId="16" fillId="2" borderId="0"/>
  </cellStyleXfs>
  <cellXfs count="10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2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4" fillId="3" borderId="0" xfId="0" applyFont="1" applyFill="1" applyAlignment="1">
      <alignment horizontal="right"/>
    </xf>
    <xf numFmtId="2" fontId="4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2" borderId="4" xfId="1" applyFont="1" applyFill="1" applyBorder="1" applyAlignment="1">
      <alignment horizontal="left" vertical="center" wrapText="1"/>
    </xf>
    <xf numFmtId="0" fontId="8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3" fillId="2" borderId="4" xfId="1" applyFont="1" applyFill="1" applyBorder="1" applyAlignment="1">
      <alignment horizontal="left" vertical="center" wrapText="1"/>
    </xf>
    <xf numFmtId="0" fontId="10" fillId="3" borderId="0" xfId="0" applyFont="1" applyFill="1"/>
    <xf numFmtId="0" fontId="3" fillId="2" borderId="4" xfId="0" applyFont="1" applyFill="1" applyBorder="1" applyAlignment="1">
      <alignment vertical="center" wrapText="1"/>
    </xf>
    <xf numFmtId="0" fontId="12" fillId="3" borderId="0" xfId="0" applyFont="1" applyFill="1"/>
    <xf numFmtId="165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4" xfId="1" applyNumberFormat="1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66" fontId="3" fillId="3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horizontal="justify" vertical="center" wrapText="1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49" fontId="3" fillId="2" borderId="11" xfId="2" applyNumberFormat="1" applyFont="1" applyBorder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showGridLines="0" tabSelected="1" view="pageBreakPreview" zoomScaleNormal="85" zoomScaleSheetLayoutView="100" workbookViewId="0">
      <selection activeCell="B13" sqref="B13:J13"/>
    </sheetView>
  </sheetViews>
  <sheetFormatPr defaultRowHeight="15" x14ac:dyDescent="0.25"/>
  <cols>
    <col min="1" max="1" width="5.7109375" style="42" customWidth="1"/>
    <col min="2" max="2" width="61.42578125" style="2" customWidth="1"/>
    <col min="3" max="5" width="7.42578125" style="1" customWidth="1"/>
    <col min="6" max="6" width="16.42578125" style="1" customWidth="1"/>
    <col min="7" max="7" width="7.42578125" style="1" customWidth="1"/>
    <col min="8" max="10" width="16.42578125" style="1" customWidth="1"/>
  </cols>
  <sheetData>
    <row r="1" spans="1:10" ht="15.75" x14ac:dyDescent="0.25">
      <c r="I1" s="91" t="s">
        <v>207</v>
      </c>
    </row>
    <row r="2" spans="1:10" ht="62.25" customHeight="1" x14ac:dyDescent="0.25">
      <c r="I2" s="92" t="s">
        <v>210</v>
      </c>
      <c r="J2" s="92"/>
    </row>
    <row r="3" spans="1:10" ht="15.75" x14ac:dyDescent="0.25">
      <c r="I3" s="93" t="s">
        <v>208</v>
      </c>
      <c r="J3" s="93"/>
    </row>
    <row r="5" spans="1:10" ht="15.75" x14ac:dyDescent="0.25">
      <c r="I5" s="74" t="s">
        <v>206</v>
      </c>
    </row>
    <row r="6" spans="1:10" ht="63" customHeight="1" x14ac:dyDescent="0.25">
      <c r="I6" s="92" t="s">
        <v>210</v>
      </c>
      <c r="J6" s="92"/>
    </row>
    <row r="7" spans="1:10" ht="15.75" x14ac:dyDescent="0.25">
      <c r="I7" s="93" t="s">
        <v>209</v>
      </c>
      <c r="J7" s="93"/>
    </row>
    <row r="9" spans="1:10" s="5" customFormat="1" ht="15.75" x14ac:dyDescent="0.25">
      <c r="A9" s="35"/>
      <c r="B9" s="3"/>
      <c r="C9" s="4"/>
      <c r="D9" s="4"/>
      <c r="E9" s="4"/>
      <c r="I9" s="11" t="s">
        <v>190</v>
      </c>
      <c r="J9" s="12"/>
    </row>
    <row r="10" spans="1:10" s="5" customFormat="1" ht="63.75" customHeight="1" x14ac:dyDescent="0.25">
      <c r="A10" s="35"/>
      <c r="B10" s="3"/>
      <c r="C10" s="4"/>
      <c r="D10" s="4"/>
      <c r="E10" s="4"/>
      <c r="I10" s="92" t="s">
        <v>211</v>
      </c>
      <c r="J10" s="92"/>
    </row>
    <row r="11" spans="1:10" s="5" customFormat="1" ht="15.75" x14ac:dyDescent="0.25">
      <c r="A11" s="35"/>
      <c r="B11" s="3"/>
      <c r="C11" s="4"/>
      <c r="D11" s="4"/>
      <c r="E11" s="4"/>
      <c r="I11" s="93" t="s">
        <v>212</v>
      </c>
      <c r="J11" s="93"/>
    </row>
    <row r="12" spans="1:10" s="5" customFormat="1" ht="15.75" x14ac:dyDescent="0.25">
      <c r="A12" s="35"/>
      <c r="B12" s="3"/>
      <c r="C12" s="4"/>
      <c r="D12" s="4"/>
      <c r="E12" s="4"/>
      <c r="I12" s="10"/>
      <c r="J12" s="9"/>
    </row>
    <row r="13" spans="1:10" s="5" customFormat="1" ht="15.75" x14ac:dyDescent="0.25">
      <c r="A13" s="35"/>
      <c r="B13" s="96" t="s">
        <v>29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5.75" x14ac:dyDescent="0.25">
      <c r="A14" s="35"/>
      <c r="B14" s="96" t="s">
        <v>175</v>
      </c>
      <c r="C14" s="96"/>
      <c r="D14" s="96"/>
      <c r="E14" s="96"/>
      <c r="F14" s="96"/>
      <c r="G14" s="96"/>
      <c r="H14" s="96"/>
      <c r="I14" s="96"/>
      <c r="J14" s="96"/>
    </row>
    <row r="15" spans="1:10" s="5" customFormat="1" ht="15.75" x14ac:dyDescent="0.25">
      <c r="A15" s="35"/>
      <c r="B15" s="96" t="s">
        <v>32</v>
      </c>
      <c r="C15" s="96"/>
      <c r="D15" s="96"/>
      <c r="E15" s="96"/>
      <c r="F15" s="96"/>
      <c r="G15" s="96"/>
      <c r="H15" s="96"/>
      <c r="I15" s="96"/>
      <c r="J15" s="96"/>
    </row>
    <row r="16" spans="1:10" s="5" customFormat="1" ht="15.75" x14ac:dyDescent="0.25">
      <c r="A16" s="35"/>
      <c r="B16" s="3"/>
      <c r="C16" s="4"/>
      <c r="D16" s="4"/>
      <c r="E16" s="4"/>
      <c r="F16" s="4"/>
      <c r="G16" s="4"/>
      <c r="H16" s="6"/>
    </row>
    <row r="17" spans="1:10" s="5" customFormat="1" ht="35.25" customHeight="1" x14ac:dyDescent="0.25">
      <c r="A17" s="94" t="s">
        <v>176</v>
      </c>
      <c r="B17" s="97" t="s">
        <v>0</v>
      </c>
      <c r="C17" s="99" t="s">
        <v>30</v>
      </c>
      <c r="D17" s="99" t="s">
        <v>1</v>
      </c>
      <c r="E17" s="99" t="s">
        <v>2</v>
      </c>
      <c r="F17" s="99" t="s">
        <v>3</v>
      </c>
      <c r="G17" s="99" t="s">
        <v>4</v>
      </c>
      <c r="H17" s="95" t="s">
        <v>31</v>
      </c>
      <c r="I17" s="95"/>
      <c r="J17" s="95"/>
    </row>
    <row r="18" spans="1:10" s="5" customFormat="1" ht="15.75" x14ac:dyDescent="0.25">
      <c r="A18" s="94"/>
      <c r="B18" s="98"/>
      <c r="C18" s="100"/>
      <c r="D18" s="100"/>
      <c r="E18" s="100"/>
      <c r="F18" s="100"/>
      <c r="G18" s="100"/>
      <c r="H18" s="25" t="s">
        <v>33</v>
      </c>
      <c r="I18" s="25" t="s">
        <v>34</v>
      </c>
      <c r="J18" s="25" t="s">
        <v>35</v>
      </c>
    </row>
    <row r="19" spans="1:10" s="8" customFormat="1" ht="15.75" x14ac:dyDescent="0.25">
      <c r="A19" s="40"/>
      <c r="B19" s="26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</row>
    <row r="20" spans="1:10" s="14" customFormat="1" ht="15.75" x14ac:dyDescent="0.25">
      <c r="A20" s="36"/>
      <c r="B20" s="27" t="s">
        <v>36</v>
      </c>
      <c r="C20" s="48"/>
      <c r="D20" s="49"/>
      <c r="E20" s="50"/>
      <c r="F20" s="50"/>
      <c r="G20" s="50"/>
      <c r="H20" s="43">
        <f>H21</f>
        <v>15728.0337</v>
      </c>
      <c r="I20" s="43">
        <f>I21</f>
        <v>11314.480509999999</v>
      </c>
      <c r="J20" s="43">
        <f>J21</f>
        <v>10936.741260000001</v>
      </c>
    </row>
    <row r="21" spans="1:10" s="14" customFormat="1" ht="44.25" customHeight="1" x14ac:dyDescent="0.25">
      <c r="A21" s="36"/>
      <c r="B21" s="28" t="s">
        <v>37</v>
      </c>
      <c r="C21" s="51" t="s">
        <v>38</v>
      </c>
      <c r="D21" s="51" t="s">
        <v>38</v>
      </c>
      <c r="E21" s="52"/>
      <c r="F21" s="52"/>
      <c r="G21" s="52"/>
      <c r="H21" s="44">
        <f>H22+H68+H78+H104+H149+H221+H228+H236</f>
        <v>15728.0337</v>
      </c>
      <c r="I21" s="44">
        <f>I22+I68+I78+I104+I149+I221+I228+I237</f>
        <v>11314.480509999999</v>
      </c>
      <c r="J21" s="44">
        <f>J22+J68+J78+J104+J149+J221+J228+J237</f>
        <v>10936.741260000001</v>
      </c>
    </row>
    <row r="22" spans="1:10" s="16" customFormat="1" ht="21" customHeight="1" x14ac:dyDescent="0.25">
      <c r="A22" s="36">
        <v>1</v>
      </c>
      <c r="B22" s="29" t="s">
        <v>5</v>
      </c>
      <c r="C22" s="51" t="s">
        <v>38</v>
      </c>
      <c r="D22" s="53" t="s">
        <v>39</v>
      </c>
      <c r="E22" s="53"/>
      <c r="F22" s="53"/>
      <c r="G22" s="53"/>
      <c r="H22" s="43">
        <f>H23+H45+H52+H59</f>
        <v>6302.5193800000006</v>
      </c>
      <c r="I22" s="43">
        <f>I23+I45+I52+I59</f>
        <v>5097.6900000000005</v>
      </c>
      <c r="J22" s="43">
        <f>J23+J45+J52+J59</f>
        <v>5097.6900000000005</v>
      </c>
    </row>
    <row r="23" spans="1:10" s="16" customFormat="1" ht="69.75" customHeight="1" x14ac:dyDescent="0.25">
      <c r="A23" s="36"/>
      <c r="B23" s="29" t="s">
        <v>23</v>
      </c>
      <c r="C23" s="51" t="s">
        <v>38</v>
      </c>
      <c r="D23" s="51" t="s">
        <v>39</v>
      </c>
      <c r="E23" s="51" t="s">
        <v>40</v>
      </c>
      <c r="F23" s="51"/>
      <c r="G23" s="53"/>
      <c r="H23" s="43">
        <f>H25+H40</f>
        <v>6090.4603800000004</v>
      </c>
      <c r="I23" s="43">
        <f>I25+I40</f>
        <v>5007.6900000000005</v>
      </c>
      <c r="J23" s="43">
        <f>J25+J40</f>
        <v>5007.6900000000005</v>
      </c>
    </row>
    <row r="24" spans="1:10" s="14" customFormat="1" ht="73.5" customHeight="1" x14ac:dyDescent="0.25">
      <c r="A24" s="36"/>
      <c r="B24" s="29" t="s">
        <v>41</v>
      </c>
      <c r="C24" s="51" t="s">
        <v>38</v>
      </c>
      <c r="D24" s="51" t="s">
        <v>39</v>
      </c>
      <c r="E24" s="51" t="s">
        <v>40</v>
      </c>
      <c r="F24" s="53" t="s">
        <v>42</v>
      </c>
      <c r="G24" s="36"/>
      <c r="H24" s="43">
        <f>H25+H40</f>
        <v>6090.4603800000004</v>
      </c>
      <c r="I24" s="43">
        <f>I25+I40</f>
        <v>5007.6900000000005</v>
      </c>
      <c r="J24" s="43">
        <f>J25+J40</f>
        <v>5007.6900000000005</v>
      </c>
    </row>
    <row r="25" spans="1:10" s="14" customFormat="1" ht="77.25" customHeight="1" x14ac:dyDescent="0.25">
      <c r="A25" s="36"/>
      <c r="B25" s="29" t="s">
        <v>43</v>
      </c>
      <c r="C25" s="51" t="s">
        <v>38</v>
      </c>
      <c r="D25" s="51" t="s">
        <v>39</v>
      </c>
      <c r="E25" s="51" t="s">
        <v>40</v>
      </c>
      <c r="F25" s="53" t="s">
        <v>44</v>
      </c>
      <c r="G25" s="36"/>
      <c r="H25" s="43">
        <f>H26</f>
        <v>5177.0952400000006</v>
      </c>
      <c r="I25" s="43">
        <f>I26</f>
        <v>4046.6840000000002</v>
      </c>
      <c r="J25" s="43">
        <f>J26</f>
        <v>4046.6840000000002</v>
      </c>
    </row>
    <row r="26" spans="1:10" s="14" customFormat="1" ht="21.75" customHeight="1" x14ac:dyDescent="0.25">
      <c r="A26" s="36"/>
      <c r="B26" s="17" t="s">
        <v>7</v>
      </c>
      <c r="C26" s="51" t="s">
        <v>38</v>
      </c>
      <c r="D26" s="51" t="s">
        <v>39</v>
      </c>
      <c r="E26" s="53" t="s">
        <v>40</v>
      </c>
      <c r="F26" s="53" t="s">
        <v>45</v>
      </c>
      <c r="G26" s="36"/>
      <c r="H26" s="43">
        <f>H27+H34+H37</f>
        <v>5177.0952400000006</v>
      </c>
      <c r="I26" s="43">
        <f>I27+I34+I37</f>
        <v>4046.6840000000002</v>
      </c>
      <c r="J26" s="43">
        <f>J27+J34+J37</f>
        <v>4046.6840000000002</v>
      </c>
    </row>
    <row r="27" spans="1:10" s="18" customFormat="1" ht="27.75" customHeight="1" x14ac:dyDescent="0.25">
      <c r="A27" s="37"/>
      <c r="B27" s="23" t="s">
        <v>46</v>
      </c>
      <c r="C27" s="52" t="s">
        <v>38</v>
      </c>
      <c r="D27" s="52" t="s">
        <v>39</v>
      </c>
      <c r="E27" s="52" t="s">
        <v>40</v>
      </c>
      <c r="F27" s="52" t="s">
        <v>47</v>
      </c>
      <c r="G27" s="54"/>
      <c r="H27" s="45">
        <f>H28+H30+H32</f>
        <v>4962.78532</v>
      </c>
      <c r="I27" s="45">
        <f>I28+I30</f>
        <v>4046.6840000000002</v>
      </c>
      <c r="J27" s="45">
        <f>J28+J30</f>
        <v>4046.6840000000002</v>
      </c>
    </row>
    <row r="28" spans="1:10" s="18" customFormat="1" ht="72" customHeight="1" x14ac:dyDescent="0.25">
      <c r="A28" s="37"/>
      <c r="B28" s="21" t="s">
        <v>14</v>
      </c>
      <c r="C28" s="52" t="s">
        <v>38</v>
      </c>
      <c r="D28" s="52" t="s">
        <v>39</v>
      </c>
      <c r="E28" s="52" t="s">
        <v>40</v>
      </c>
      <c r="F28" s="52" t="s">
        <v>47</v>
      </c>
      <c r="G28" s="54">
        <v>100</v>
      </c>
      <c r="H28" s="45">
        <f>H29</f>
        <v>4179.7948800000004</v>
      </c>
      <c r="I28" s="45">
        <f>I29</f>
        <v>3403.1936400000004</v>
      </c>
      <c r="J28" s="45">
        <f>J29</f>
        <v>3403.1936400000004</v>
      </c>
    </row>
    <row r="29" spans="1:10" s="14" customFormat="1" ht="41.25" customHeight="1" x14ac:dyDescent="0.25">
      <c r="A29" s="36"/>
      <c r="B29" s="23" t="s">
        <v>48</v>
      </c>
      <c r="C29" s="52" t="s">
        <v>38</v>
      </c>
      <c r="D29" s="52" t="s">
        <v>39</v>
      </c>
      <c r="E29" s="52" t="s">
        <v>40</v>
      </c>
      <c r="F29" s="52" t="s">
        <v>47</v>
      </c>
      <c r="G29" s="54">
        <v>120</v>
      </c>
      <c r="H29" s="45">
        <f>4362.4812-959.28756+545.15467+285.10324-53.65667</f>
        <v>4179.7948800000004</v>
      </c>
      <c r="I29" s="45">
        <f t="shared" ref="I29:J29" si="0">4362.4812-959.28756</f>
        <v>3403.1936400000004</v>
      </c>
      <c r="J29" s="45">
        <f t="shared" si="0"/>
        <v>3403.1936400000004</v>
      </c>
    </row>
    <row r="30" spans="1:10" s="14" customFormat="1" ht="36.75" customHeight="1" x14ac:dyDescent="0.25">
      <c r="A30" s="36"/>
      <c r="B30" s="21" t="s">
        <v>49</v>
      </c>
      <c r="C30" s="52" t="s">
        <v>38</v>
      </c>
      <c r="D30" s="52" t="s">
        <v>39</v>
      </c>
      <c r="E30" s="52" t="s">
        <v>40</v>
      </c>
      <c r="F30" s="52" t="s">
        <v>47</v>
      </c>
      <c r="G30" s="54">
        <v>200</v>
      </c>
      <c r="H30" s="45">
        <f>H31</f>
        <v>781.49043999999992</v>
      </c>
      <c r="I30" s="45">
        <f>I31</f>
        <v>643.49036000000001</v>
      </c>
      <c r="J30" s="45">
        <f>J31</f>
        <v>643.49036000000001</v>
      </c>
    </row>
    <row r="31" spans="1:10" s="14" customFormat="1" ht="41.25" customHeight="1" x14ac:dyDescent="0.25">
      <c r="A31" s="36"/>
      <c r="B31" s="23" t="s">
        <v>50</v>
      </c>
      <c r="C31" s="52" t="s">
        <v>38</v>
      </c>
      <c r="D31" s="52" t="s">
        <v>39</v>
      </c>
      <c r="E31" s="52" t="s">
        <v>40</v>
      </c>
      <c r="F31" s="52" t="s">
        <v>47</v>
      </c>
      <c r="G31" s="54">
        <v>240</v>
      </c>
      <c r="H31" s="45">
        <f>727.3639+52.12654+2</f>
        <v>781.49043999999992</v>
      </c>
      <c r="I31" s="45">
        <f>591.3638+52.12656</f>
        <v>643.49036000000001</v>
      </c>
      <c r="J31" s="45">
        <f>591.3638+52.12656</f>
        <v>643.49036000000001</v>
      </c>
    </row>
    <row r="32" spans="1:10" s="14" customFormat="1" ht="27" customHeight="1" x14ac:dyDescent="0.25">
      <c r="A32" s="36"/>
      <c r="B32" s="21" t="s">
        <v>8</v>
      </c>
      <c r="C32" s="52" t="s">
        <v>38</v>
      </c>
      <c r="D32" s="52" t="s">
        <v>39</v>
      </c>
      <c r="E32" s="52" t="s">
        <v>40</v>
      </c>
      <c r="F32" s="52" t="s">
        <v>47</v>
      </c>
      <c r="G32" s="54">
        <v>800</v>
      </c>
      <c r="H32" s="45">
        <f>H33</f>
        <v>1.5</v>
      </c>
      <c r="I32" s="45">
        <f t="shared" ref="I32:J32" si="1">I33</f>
        <v>0</v>
      </c>
      <c r="J32" s="45">
        <f t="shared" si="1"/>
        <v>0</v>
      </c>
    </row>
    <row r="33" spans="1:10" s="14" customFormat="1" ht="19.5" customHeight="1" x14ac:dyDescent="0.25">
      <c r="A33" s="36"/>
      <c r="B33" s="21" t="s">
        <v>189</v>
      </c>
      <c r="C33" s="52" t="s">
        <v>38</v>
      </c>
      <c r="D33" s="52" t="s">
        <v>39</v>
      </c>
      <c r="E33" s="52" t="s">
        <v>40</v>
      </c>
      <c r="F33" s="52" t="s">
        <v>47</v>
      </c>
      <c r="G33" s="54">
        <v>850</v>
      </c>
      <c r="H33" s="45">
        <v>1.5</v>
      </c>
      <c r="I33" s="45">
        <v>0</v>
      </c>
      <c r="J33" s="45">
        <v>0</v>
      </c>
    </row>
    <row r="34" spans="1:10" s="14" customFormat="1" ht="63" customHeight="1" x14ac:dyDescent="0.25">
      <c r="A34" s="36"/>
      <c r="B34" s="29" t="s">
        <v>51</v>
      </c>
      <c r="C34" s="51" t="s">
        <v>38</v>
      </c>
      <c r="D34" s="51" t="s">
        <v>39</v>
      </c>
      <c r="E34" s="53" t="s">
        <v>40</v>
      </c>
      <c r="F34" s="53" t="s">
        <v>52</v>
      </c>
      <c r="G34" s="36"/>
      <c r="H34" s="44">
        <f>H36</f>
        <v>23.20992</v>
      </c>
      <c r="I34" s="44">
        <f>I36</f>
        <v>0</v>
      </c>
      <c r="J34" s="44">
        <f>J36</f>
        <v>0</v>
      </c>
    </row>
    <row r="35" spans="1:10" s="14" customFormat="1" ht="23.25" customHeight="1" x14ac:dyDescent="0.25">
      <c r="A35" s="36"/>
      <c r="B35" s="21" t="s">
        <v>11</v>
      </c>
      <c r="C35" s="52" t="s">
        <v>38</v>
      </c>
      <c r="D35" s="52" t="s">
        <v>39</v>
      </c>
      <c r="E35" s="55" t="s">
        <v>40</v>
      </c>
      <c r="F35" s="55" t="s">
        <v>52</v>
      </c>
      <c r="G35" s="56">
        <v>500</v>
      </c>
      <c r="H35" s="44">
        <f>H36</f>
        <v>23.20992</v>
      </c>
      <c r="I35" s="44"/>
      <c r="J35" s="44"/>
    </row>
    <row r="36" spans="1:10" s="14" customFormat="1" ht="27" customHeight="1" x14ac:dyDescent="0.25">
      <c r="A36" s="36"/>
      <c r="B36" s="23" t="s">
        <v>53</v>
      </c>
      <c r="C36" s="52" t="s">
        <v>38</v>
      </c>
      <c r="D36" s="52" t="s">
        <v>39</v>
      </c>
      <c r="E36" s="55" t="s">
        <v>40</v>
      </c>
      <c r="F36" s="55" t="s">
        <v>52</v>
      </c>
      <c r="G36" s="56">
        <v>540</v>
      </c>
      <c r="H36" s="45">
        <v>23.20992</v>
      </c>
      <c r="I36" s="45">
        <v>0</v>
      </c>
      <c r="J36" s="45">
        <v>0</v>
      </c>
    </row>
    <row r="37" spans="1:10" s="14" customFormat="1" ht="57.75" customHeight="1" x14ac:dyDescent="0.25">
      <c r="A37" s="36"/>
      <c r="B37" s="29" t="s">
        <v>54</v>
      </c>
      <c r="C37" s="51" t="s">
        <v>38</v>
      </c>
      <c r="D37" s="51" t="s">
        <v>39</v>
      </c>
      <c r="E37" s="51" t="s">
        <v>40</v>
      </c>
      <c r="F37" s="51" t="s">
        <v>55</v>
      </c>
      <c r="G37" s="51"/>
      <c r="H37" s="44">
        <f>H39</f>
        <v>191.1</v>
      </c>
      <c r="I37" s="44">
        <f>I39</f>
        <v>0</v>
      </c>
      <c r="J37" s="44">
        <f>J39</f>
        <v>0</v>
      </c>
    </row>
    <row r="38" spans="1:10" s="14" customFormat="1" ht="23.25" customHeight="1" x14ac:dyDescent="0.25">
      <c r="A38" s="36"/>
      <c r="B38" s="21" t="s">
        <v>11</v>
      </c>
      <c r="C38" s="52" t="s">
        <v>38</v>
      </c>
      <c r="D38" s="52" t="s">
        <v>39</v>
      </c>
      <c r="E38" s="52" t="s">
        <v>40</v>
      </c>
      <c r="F38" s="52" t="s">
        <v>55</v>
      </c>
      <c r="G38" s="52" t="s">
        <v>12</v>
      </c>
      <c r="H38" s="44">
        <f>H39</f>
        <v>191.1</v>
      </c>
      <c r="I38" s="44">
        <f>I39</f>
        <v>0</v>
      </c>
      <c r="J38" s="44">
        <f>J39</f>
        <v>0</v>
      </c>
    </row>
    <row r="39" spans="1:10" s="19" customFormat="1" ht="24" customHeight="1" x14ac:dyDescent="0.25">
      <c r="A39" s="38"/>
      <c r="B39" s="23" t="s">
        <v>56</v>
      </c>
      <c r="C39" s="52" t="s">
        <v>38</v>
      </c>
      <c r="D39" s="52" t="s">
        <v>39</v>
      </c>
      <c r="E39" s="52" t="s">
        <v>40</v>
      </c>
      <c r="F39" s="52" t="s">
        <v>55</v>
      </c>
      <c r="G39" s="52" t="s">
        <v>57</v>
      </c>
      <c r="H39" s="45">
        <v>191.1</v>
      </c>
      <c r="I39" s="45">
        <v>0</v>
      </c>
      <c r="J39" s="45">
        <v>0</v>
      </c>
    </row>
    <row r="40" spans="1:10" s="16" customFormat="1" ht="93" customHeight="1" x14ac:dyDescent="0.25">
      <c r="A40" s="36"/>
      <c r="B40" s="29" t="s">
        <v>58</v>
      </c>
      <c r="C40" s="51" t="s">
        <v>38</v>
      </c>
      <c r="D40" s="51" t="s">
        <v>39</v>
      </c>
      <c r="E40" s="51" t="s">
        <v>40</v>
      </c>
      <c r="F40" s="51" t="s">
        <v>59</v>
      </c>
      <c r="G40" s="57"/>
      <c r="H40" s="44">
        <f t="shared" ref="H40:J41" si="2">H41</f>
        <v>913.36513999999988</v>
      </c>
      <c r="I40" s="44">
        <f t="shared" si="2"/>
        <v>961.00599999999997</v>
      </c>
      <c r="J40" s="44">
        <f t="shared" si="2"/>
        <v>961.00599999999997</v>
      </c>
    </row>
    <row r="41" spans="1:10" s="20" customFormat="1" ht="24" customHeight="1" x14ac:dyDescent="0.25">
      <c r="A41" s="39"/>
      <c r="B41" s="29" t="s">
        <v>7</v>
      </c>
      <c r="C41" s="51" t="s">
        <v>38</v>
      </c>
      <c r="D41" s="51" t="s">
        <v>39</v>
      </c>
      <c r="E41" s="51" t="s">
        <v>40</v>
      </c>
      <c r="F41" s="51" t="s">
        <v>60</v>
      </c>
      <c r="G41" s="57"/>
      <c r="H41" s="44">
        <f t="shared" si="2"/>
        <v>913.36513999999988</v>
      </c>
      <c r="I41" s="44">
        <f t="shared" si="2"/>
        <v>961.00599999999997</v>
      </c>
      <c r="J41" s="44">
        <f t="shared" si="2"/>
        <v>961.00599999999997</v>
      </c>
    </row>
    <row r="42" spans="1:10" s="14" customFormat="1" ht="63" customHeight="1" x14ac:dyDescent="0.25">
      <c r="A42" s="36"/>
      <c r="B42" s="23" t="s">
        <v>61</v>
      </c>
      <c r="C42" s="52" t="s">
        <v>38</v>
      </c>
      <c r="D42" s="52" t="s">
        <v>39</v>
      </c>
      <c r="E42" s="52" t="s">
        <v>40</v>
      </c>
      <c r="F42" s="52" t="s">
        <v>62</v>
      </c>
      <c r="G42" s="52"/>
      <c r="H42" s="45">
        <f>H44</f>
        <v>913.36513999999988</v>
      </c>
      <c r="I42" s="45">
        <f>I44</f>
        <v>961.00599999999997</v>
      </c>
      <c r="J42" s="45">
        <f>J44</f>
        <v>961.00599999999997</v>
      </c>
    </row>
    <row r="43" spans="1:10" s="14" customFormat="1" ht="73.5" customHeight="1" x14ac:dyDescent="0.25">
      <c r="A43" s="36"/>
      <c r="B43" s="21" t="s">
        <v>14</v>
      </c>
      <c r="C43" s="52" t="s">
        <v>38</v>
      </c>
      <c r="D43" s="52" t="s">
        <v>39</v>
      </c>
      <c r="E43" s="52" t="s">
        <v>40</v>
      </c>
      <c r="F43" s="52" t="s">
        <v>62</v>
      </c>
      <c r="G43" s="52" t="s">
        <v>15</v>
      </c>
      <c r="H43" s="45">
        <f>H44</f>
        <v>913.36513999999988</v>
      </c>
      <c r="I43" s="45">
        <f>I44</f>
        <v>961.00599999999997</v>
      </c>
      <c r="J43" s="45">
        <f>J44</f>
        <v>961.00599999999997</v>
      </c>
    </row>
    <row r="44" spans="1:10" s="14" customFormat="1" ht="39.75" customHeight="1" x14ac:dyDescent="0.25">
      <c r="A44" s="36"/>
      <c r="B44" s="23" t="s">
        <v>48</v>
      </c>
      <c r="C44" s="52" t="s">
        <v>38</v>
      </c>
      <c r="D44" s="52" t="s">
        <v>39</v>
      </c>
      <c r="E44" s="52" t="s">
        <v>40</v>
      </c>
      <c r="F44" s="52" t="s">
        <v>62</v>
      </c>
      <c r="G44" s="52" t="s">
        <v>63</v>
      </c>
      <c r="H44" s="45">
        <f>955.2774+7.161+4.14806-53.22132</f>
        <v>913.36513999999988</v>
      </c>
      <c r="I44" s="45">
        <f>953.845+7.161</f>
        <v>961.00599999999997</v>
      </c>
      <c r="J44" s="45">
        <f>953.845+7.161</f>
        <v>961.00599999999997</v>
      </c>
    </row>
    <row r="45" spans="1:10" s="14" customFormat="1" ht="66" customHeight="1" x14ac:dyDescent="0.25">
      <c r="A45" s="36"/>
      <c r="B45" s="29" t="s">
        <v>22</v>
      </c>
      <c r="C45" s="51" t="s">
        <v>38</v>
      </c>
      <c r="D45" s="51" t="s">
        <v>39</v>
      </c>
      <c r="E45" s="53" t="s">
        <v>64</v>
      </c>
      <c r="F45" s="55"/>
      <c r="G45" s="56"/>
      <c r="H45" s="44">
        <f>H46</f>
        <v>120.059</v>
      </c>
      <c r="I45" s="44">
        <f t="shared" ref="I45:J48" si="3">I46</f>
        <v>0</v>
      </c>
      <c r="J45" s="44">
        <f t="shared" si="3"/>
        <v>0</v>
      </c>
    </row>
    <row r="46" spans="1:10" s="16" customFormat="1" ht="71.25" customHeight="1" x14ac:dyDescent="0.25">
      <c r="A46" s="36"/>
      <c r="B46" s="29" t="s">
        <v>65</v>
      </c>
      <c r="C46" s="51" t="s">
        <v>38</v>
      </c>
      <c r="D46" s="51" t="s">
        <v>39</v>
      </c>
      <c r="E46" s="53" t="s">
        <v>64</v>
      </c>
      <c r="F46" s="53" t="s">
        <v>42</v>
      </c>
      <c r="G46" s="36"/>
      <c r="H46" s="44">
        <f>H47</f>
        <v>120.059</v>
      </c>
      <c r="I46" s="44">
        <f t="shared" si="3"/>
        <v>0</v>
      </c>
      <c r="J46" s="44">
        <f t="shared" si="3"/>
        <v>0</v>
      </c>
    </row>
    <row r="47" spans="1:10" s="16" customFormat="1" ht="53.25" customHeight="1" x14ac:dyDescent="0.25">
      <c r="A47" s="36"/>
      <c r="B47" s="29" t="s">
        <v>43</v>
      </c>
      <c r="C47" s="51" t="s">
        <v>38</v>
      </c>
      <c r="D47" s="52" t="s">
        <v>39</v>
      </c>
      <c r="E47" s="55" t="s">
        <v>64</v>
      </c>
      <c r="F47" s="55" t="s">
        <v>44</v>
      </c>
      <c r="G47" s="56"/>
      <c r="H47" s="45">
        <f>H48</f>
        <v>120.059</v>
      </c>
      <c r="I47" s="45">
        <f t="shared" si="3"/>
        <v>0</v>
      </c>
      <c r="J47" s="45">
        <f t="shared" si="3"/>
        <v>0</v>
      </c>
    </row>
    <row r="48" spans="1:10" s="15" customFormat="1" ht="23.25" customHeight="1" x14ac:dyDescent="0.25">
      <c r="A48" s="36"/>
      <c r="B48" s="21" t="s">
        <v>7</v>
      </c>
      <c r="C48" s="52" t="s">
        <v>38</v>
      </c>
      <c r="D48" s="52" t="s">
        <v>39</v>
      </c>
      <c r="E48" s="55" t="s">
        <v>64</v>
      </c>
      <c r="F48" s="55" t="s">
        <v>45</v>
      </c>
      <c r="G48" s="56"/>
      <c r="H48" s="45">
        <f>H49</f>
        <v>120.059</v>
      </c>
      <c r="I48" s="45">
        <f t="shared" si="3"/>
        <v>0</v>
      </c>
      <c r="J48" s="45">
        <f t="shared" si="3"/>
        <v>0</v>
      </c>
    </row>
    <row r="49" spans="1:10" s="15" customFormat="1" ht="59.25" customHeight="1" x14ac:dyDescent="0.25">
      <c r="A49" s="36"/>
      <c r="B49" s="30" t="s">
        <v>66</v>
      </c>
      <c r="C49" s="52" t="s">
        <v>38</v>
      </c>
      <c r="D49" s="52" t="s">
        <v>39</v>
      </c>
      <c r="E49" s="55" t="s">
        <v>64</v>
      </c>
      <c r="F49" s="55" t="s">
        <v>67</v>
      </c>
      <c r="G49" s="56"/>
      <c r="H49" s="45">
        <f>H51</f>
        <v>120.059</v>
      </c>
      <c r="I49" s="45">
        <f>I51</f>
        <v>0</v>
      </c>
      <c r="J49" s="45">
        <f>J51</f>
        <v>0</v>
      </c>
    </row>
    <row r="50" spans="1:10" s="15" customFormat="1" ht="36" customHeight="1" x14ac:dyDescent="0.25">
      <c r="A50" s="36"/>
      <c r="B50" s="21" t="s">
        <v>11</v>
      </c>
      <c r="C50" s="52" t="s">
        <v>38</v>
      </c>
      <c r="D50" s="52" t="s">
        <v>39</v>
      </c>
      <c r="E50" s="55" t="s">
        <v>64</v>
      </c>
      <c r="F50" s="55" t="s">
        <v>67</v>
      </c>
      <c r="G50" s="56">
        <v>500</v>
      </c>
      <c r="H50" s="45">
        <f>H51</f>
        <v>120.059</v>
      </c>
      <c r="I50" s="45">
        <f>I51</f>
        <v>0</v>
      </c>
      <c r="J50" s="45">
        <f>J51</f>
        <v>0</v>
      </c>
    </row>
    <row r="51" spans="1:10" s="15" customFormat="1" ht="24.75" customHeight="1" x14ac:dyDescent="0.25">
      <c r="A51" s="36"/>
      <c r="B51" s="30" t="s">
        <v>56</v>
      </c>
      <c r="C51" s="52" t="s">
        <v>38</v>
      </c>
      <c r="D51" s="52" t="s">
        <v>39</v>
      </c>
      <c r="E51" s="55" t="s">
        <v>64</v>
      </c>
      <c r="F51" s="55" t="s">
        <v>67</v>
      </c>
      <c r="G51" s="56">
        <v>540</v>
      </c>
      <c r="H51" s="45">
        <v>120.059</v>
      </c>
      <c r="I51" s="45">
        <v>0</v>
      </c>
      <c r="J51" s="45">
        <v>0</v>
      </c>
    </row>
    <row r="52" spans="1:10" s="13" customFormat="1" ht="21.75" customHeight="1" x14ac:dyDescent="0.25">
      <c r="A52" s="36"/>
      <c r="B52" s="29" t="s">
        <v>28</v>
      </c>
      <c r="C52" s="51" t="s">
        <v>38</v>
      </c>
      <c r="D52" s="51" t="s">
        <v>39</v>
      </c>
      <c r="E52" s="53" t="s">
        <v>68</v>
      </c>
      <c r="F52" s="55"/>
      <c r="G52" s="56"/>
      <c r="H52" s="44">
        <f>H54</f>
        <v>50</v>
      </c>
      <c r="I52" s="44">
        <f>I54</f>
        <v>50</v>
      </c>
      <c r="J52" s="44">
        <f>J54</f>
        <v>50</v>
      </c>
    </row>
    <row r="53" spans="1:10" s="13" customFormat="1" ht="51.75" customHeight="1" x14ac:dyDescent="0.25">
      <c r="A53" s="36"/>
      <c r="B53" s="29" t="s">
        <v>69</v>
      </c>
      <c r="C53" s="51" t="s">
        <v>38</v>
      </c>
      <c r="D53" s="51" t="s">
        <v>39</v>
      </c>
      <c r="E53" s="53" t="s">
        <v>68</v>
      </c>
      <c r="F53" s="58" t="s">
        <v>70</v>
      </c>
      <c r="G53" s="36"/>
      <c r="H53" s="44">
        <f>H54</f>
        <v>50</v>
      </c>
      <c r="I53" s="44">
        <f t="shared" ref="I53:J55" si="4">I54</f>
        <v>50</v>
      </c>
      <c r="J53" s="44">
        <f t="shared" si="4"/>
        <v>50</v>
      </c>
    </row>
    <row r="54" spans="1:10" s="13" customFormat="1" ht="27.75" customHeight="1" x14ac:dyDescent="0.25">
      <c r="A54" s="36"/>
      <c r="B54" s="21" t="s">
        <v>71</v>
      </c>
      <c r="C54" s="52" t="s">
        <v>38</v>
      </c>
      <c r="D54" s="52" t="s">
        <v>39</v>
      </c>
      <c r="E54" s="55" t="s">
        <v>68</v>
      </c>
      <c r="F54" s="59" t="s">
        <v>72</v>
      </c>
      <c r="G54" s="56"/>
      <c r="H54" s="45">
        <f>H55</f>
        <v>50</v>
      </c>
      <c r="I54" s="45">
        <f t="shared" si="4"/>
        <v>50</v>
      </c>
      <c r="J54" s="45">
        <f t="shared" si="4"/>
        <v>50</v>
      </c>
    </row>
    <row r="55" spans="1:10" s="13" customFormat="1" ht="25.5" customHeight="1" x14ac:dyDescent="0.25">
      <c r="A55" s="36"/>
      <c r="B55" s="21" t="s">
        <v>71</v>
      </c>
      <c r="C55" s="52" t="s">
        <v>38</v>
      </c>
      <c r="D55" s="52" t="s">
        <v>39</v>
      </c>
      <c r="E55" s="55" t="s">
        <v>68</v>
      </c>
      <c r="F55" s="59" t="s">
        <v>73</v>
      </c>
      <c r="G55" s="56"/>
      <c r="H55" s="45">
        <f>H56</f>
        <v>50</v>
      </c>
      <c r="I55" s="45">
        <f t="shared" si="4"/>
        <v>50</v>
      </c>
      <c r="J55" s="45">
        <f t="shared" si="4"/>
        <v>50</v>
      </c>
    </row>
    <row r="56" spans="1:10" s="13" customFormat="1" ht="55.5" customHeight="1" x14ac:dyDescent="0.25">
      <c r="A56" s="36"/>
      <c r="B56" s="21" t="s">
        <v>74</v>
      </c>
      <c r="C56" s="52" t="s">
        <v>38</v>
      </c>
      <c r="D56" s="52" t="s">
        <v>39</v>
      </c>
      <c r="E56" s="55" t="s">
        <v>68</v>
      </c>
      <c r="F56" s="59" t="s">
        <v>75</v>
      </c>
      <c r="G56" s="56"/>
      <c r="H56" s="45">
        <f>H58</f>
        <v>50</v>
      </c>
      <c r="I56" s="45">
        <f>I58</f>
        <v>50</v>
      </c>
      <c r="J56" s="45">
        <f>J58</f>
        <v>50</v>
      </c>
    </row>
    <row r="57" spans="1:10" s="13" customFormat="1" ht="24" customHeight="1" x14ac:dyDescent="0.25">
      <c r="A57" s="36"/>
      <c r="B57" s="21" t="s">
        <v>8</v>
      </c>
      <c r="C57" s="52" t="s">
        <v>38</v>
      </c>
      <c r="D57" s="52" t="s">
        <v>39</v>
      </c>
      <c r="E57" s="55" t="s">
        <v>68</v>
      </c>
      <c r="F57" s="59" t="s">
        <v>75</v>
      </c>
      <c r="G57" s="56">
        <v>800</v>
      </c>
      <c r="H57" s="45">
        <f>H58</f>
        <v>50</v>
      </c>
      <c r="I57" s="45">
        <f>I58</f>
        <v>50</v>
      </c>
      <c r="J57" s="45">
        <f>J58</f>
        <v>50</v>
      </c>
    </row>
    <row r="58" spans="1:10" s="13" customFormat="1" ht="21.75" customHeight="1" x14ac:dyDescent="0.25">
      <c r="A58" s="36"/>
      <c r="B58" s="21" t="s">
        <v>76</v>
      </c>
      <c r="C58" s="52" t="s">
        <v>38</v>
      </c>
      <c r="D58" s="52" t="s">
        <v>39</v>
      </c>
      <c r="E58" s="55" t="s">
        <v>68</v>
      </c>
      <c r="F58" s="59" t="s">
        <v>75</v>
      </c>
      <c r="G58" s="56">
        <v>870</v>
      </c>
      <c r="H58" s="45">
        <v>50</v>
      </c>
      <c r="I58" s="45">
        <v>50</v>
      </c>
      <c r="J58" s="45">
        <v>50</v>
      </c>
    </row>
    <row r="59" spans="1:10" s="22" customFormat="1" ht="30.75" customHeight="1" x14ac:dyDescent="0.25">
      <c r="A59" s="38"/>
      <c r="B59" s="29" t="s">
        <v>6</v>
      </c>
      <c r="C59" s="51" t="s">
        <v>38</v>
      </c>
      <c r="D59" s="51" t="s">
        <v>39</v>
      </c>
      <c r="E59" s="53" t="s">
        <v>77</v>
      </c>
      <c r="F59" s="55"/>
      <c r="G59" s="56"/>
      <c r="H59" s="44">
        <f>H60</f>
        <v>42</v>
      </c>
      <c r="I59" s="44">
        <f t="shared" ref="I59:J62" si="5">I60</f>
        <v>40</v>
      </c>
      <c r="J59" s="44">
        <f t="shared" si="5"/>
        <v>40</v>
      </c>
    </row>
    <row r="60" spans="1:10" s="16" customFormat="1" ht="38.25" customHeight="1" x14ac:dyDescent="0.25">
      <c r="A60" s="36"/>
      <c r="B60" s="17" t="s">
        <v>78</v>
      </c>
      <c r="C60" s="51" t="s">
        <v>38</v>
      </c>
      <c r="D60" s="51" t="s">
        <v>39</v>
      </c>
      <c r="E60" s="51" t="s">
        <v>77</v>
      </c>
      <c r="F60" s="51" t="s">
        <v>79</v>
      </c>
      <c r="G60" s="36"/>
      <c r="H60" s="44">
        <f>H61</f>
        <v>42</v>
      </c>
      <c r="I60" s="44">
        <f t="shared" si="5"/>
        <v>40</v>
      </c>
      <c r="J60" s="44">
        <f t="shared" si="5"/>
        <v>40</v>
      </c>
    </row>
    <row r="61" spans="1:10" s="16" customFormat="1" ht="22.5" customHeight="1" x14ac:dyDescent="0.25">
      <c r="A61" s="36"/>
      <c r="B61" s="21" t="s">
        <v>7</v>
      </c>
      <c r="C61" s="52" t="s">
        <v>38</v>
      </c>
      <c r="D61" s="52" t="s">
        <v>39</v>
      </c>
      <c r="E61" s="52" t="s">
        <v>77</v>
      </c>
      <c r="F61" s="52" t="s">
        <v>80</v>
      </c>
      <c r="G61" s="54"/>
      <c r="H61" s="45">
        <f>H62</f>
        <v>42</v>
      </c>
      <c r="I61" s="45">
        <f t="shared" si="5"/>
        <v>40</v>
      </c>
      <c r="J61" s="45">
        <f t="shared" si="5"/>
        <v>40</v>
      </c>
    </row>
    <row r="62" spans="1:10" s="16" customFormat="1" ht="21" customHeight="1" x14ac:dyDescent="0.25">
      <c r="A62" s="36"/>
      <c r="B62" s="21" t="s">
        <v>7</v>
      </c>
      <c r="C62" s="52" t="s">
        <v>38</v>
      </c>
      <c r="D62" s="52" t="s">
        <v>39</v>
      </c>
      <c r="E62" s="52" t="s">
        <v>77</v>
      </c>
      <c r="F62" s="52" t="s">
        <v>81</v>
      </c>
      <c r="G62" s="60"/>
      <c r="H62" s="45">
        <f>H63</f>
        <v>42</v>
      </c>
      <c r="I62" s="45">
        <f t="shared" si="5"/>
        <v>40</v>
      </c>
      <c r="J62" s="45">
        <f t="shared" si="5"/>
        <v>40</v>
      </c>
    </row>
    <row r="63" spans="1:10" s="16" customFormat="1" ht="36" customHeight="1" x14ac:dyDescent="0.25">
      <c r="A63" s="36"/>
      <c r="B63" s="21" t="s">
        <v>82</v>
      </c>
      <c r="C63" s="52" t="s">
        <v>38</v>
      </c>
      <c r="D63" s="52" t="s">
        <v>39</v>
      </c>
      <c r="E63" s="52" t="s">
        <v>77</v>
      </c>
      <c r="F63" s="52" t="s">
        <v>83</v>
      </c>
      <c r="G63" s="54"/>
      <c r="H63" s="45">
        <f>H65+H66</f>
        <v>42</v>
      </c>
      <c r="I63" s="45">
        <f>I65</f>
        <v>40</v>
      </c>
      <c r="J63" s="45">
        <f>J65</f>
        <v>40</v>
      </c>
    </row>
    <row r="64" spans="1:10" s="16" customFormat="1" ht="39.75" customHeight="1" x14ac:dyDescent="0.25">
      <c r="A64" s="36"/>
      <c r="B64" s="21" t="s">
        <v>49</v>
      </c>
      <c r="C64" s="52" t="s">
        <v>38</v>
      </c>
      <c r="D64" s="52" t="s">
        <v>39</v>
      </c>
      <c r="E64" s="52" t="s">
        <v>77</v>
      </c>
      <c r="F64" s="52" t="s">
        <v>83</v>
      </c>
      <c r="G64" s="54">
        <v>200</v>
      </c>
      <c r="H64" s="45">
        <f>H65</f>
        <v>40.829000000000001</v>
      </c>
      <c r="I64" s="45">
        <f>I65</f>
        <v>40</v>
      </c>
      <c r="J64" s="45">
        <f>J65</f>
        <v>40</v>
      </c>
    </row>
    <row r="65" spans="1:10" s="14" customFormat="1" ht="39" customHeight="1" x14ac:dyDescent="0.25">
      <c r="A65" s="36"/>
      <c r="B65" s="21" t="s">
        <v>50</v>
      </c>
      <c r="C65" s="52" t="s">
        <v>38</v>
      </c>
      <c r="D65" s="52" t="s">
        <v>39</v>
      </c>
      <c r="E65" s="52" t="s">
        <v>77</v>
      </c>
      <c r="F65" s="52" t="s">
        <v>83</v>
      </c>
      <c r="G65" s="54">
        <v>240</v>
      </c>
      <c r="H65" s="45">
        <f>32-1.171+10</f>
        <v>40.829000000000001</v>
      </c>
      <c r="I65" s="45">
        <v>40</v>
      </c>
      <c r="J65" s="45">
        <v>40</v>
      </c>
    </row>
    <row r="66" spans="1:10" s="14" customFormat="1" ht="39" customHeight="1" x14ac:dyDescent="0.25">
      <c r="A66" s="36"/>
      <c r="B66" s="21" t="s">
        <v>8</v>
      </c>
      <c r="C66" s="52" t="s">
        <v>38</v>
      </c>
      <c r="D66" s="52" t="s">
        <v>39</v>
      </c>
      <c r="E66" s="52" t="s">
        <v>77</v>
      </c>
      <c r="F66" s="52" t="s">
        <v>83</v>
      </c>
      <c r="G66" s="54">
        <v>800</v>
      </c>
      <c r="H66" s="45">
        <f>H67</f>
        <v>1.171</v>
      </c>
      <c r="I66" s="45">
        <f t="shared" ref="I66:J66" si="6">I67</f>
        <v>0</v>
      </c>
      <c r="J66" s="45">
        <f t="shared" si="6"/>
        <v>0</v>
      </c>
    </row>
    <row r="67" spans="1:10" s="14" customFormat="1" ht="39" customHeight="1" x14ac:dyDescent="0.25">
      <c r="A67" s="36"/>
      <c r="B67" s="21" t="s">
        <v>189</v>
      </c>
      <c r="C67" s="52" t="s">
        <v>38</v>
      </c>
      <c r="D67" s="52" t="s">
        <v>39</v>
      </c>
      <c r="E67" s="52" t="s">
        <v>77</v>
      </c>
      <c r="F67" s="52" t="s">
        <v>83</v>
      </c>
      <c r="G67" s="54">
        <v>850</v>
      </c>
      <c r="H67" s="45">
        <v>1.171</v>
      </c>
      <c r="I67" s="45">
        <v>0</v>
      </c>
      <c r="J67" s="45">
        <v>0</v>
      </c>
    </row>
    <row r="68" spans="1:10" s="14" customFormat="1" ht="23.25" customHeight="1" x14ac:dyDescent="0.25">
      <c r="A68" s="36">
        <v>2</v>
      </c>
      <c r="B68" s="29" t="s">
        <v>177</v>
      </c>
      <c r="C68" s="51" t="s">
        <v>38</v>
      </c>
      <c r="D68" s="53" t="s">
        <v>84</v>
      </c>
      <c r="E68" s="53"/>
      <c r="F68" s="53"/>
      <c r="G68" s="36"/>
      <c r="H68" s="43">
        <f>H69</f>
        <v>137.1</v>
      </c>
      <c r="I68" s="43">
        <f t="shared" ref="I68:J72" si="7">I69</f>
        <v>125.39999999999999</v>
      </c>
      <c r="J68" s="43">
        <f t="shared" si="7"/>
        <v>0</v>
      </c>
    </row>
    <row r="69" spans="1:10" s="14" customFormat="1" ht="30" customHeight="1" x14ac:dyDescent="0.25">
      <c r="A69" s="36"/>
      <c r="B69" s="29" t="s">
        <v>85</v>
      </c>
      <c r="C69" s="51" t="s">
        <v>38</v>
      </c>
      <c r="D69" s="51" t="s">
        <v>84</v>
      </c>
      <c r="E69" s="51" t="s">
        <v>86</v>
      </c>
      <c r="F69" s="51"/>
      <c r="G69" s="51"/>
      <c r="H69" s="44">
        <f>H70</f>
        <v>137.1</v>
      </c>
      <c r="I69" s="44">
        <f t="shared" si="7"/>
        <v>125.39999999999999</v>
      </c>
      <c r="J69" s="44">
        <f t="shared" si="7"/>
        <v>0</v>
      </c>
    </row>
    <row r="70" spans="1:10" s="15" customFormat="1" ht="51" customHeight="1" x14ac:dyDescent="0.25">
      <c r="A70" s="36"/>
      <c r="B70" s="29" t="s">
        <v>87</v>
      </c>
      <c r="C70" s="51" t="s">
        <v>38</v>
      </c>
      <c r="D70" s="51" t="s">
        <v>84</v>
      </c>
      <c r="E70" s="51" t="s">
        <v>86</v>
      </c>
      <c r="F70" s="58" t="s">
        <v>88</v>
      </c>
      <c r="G70" s="51"/>
      <c r="H70" s="44">
        <f>H71</f>
        <v>137.1</v>
      </c>
      <c r="I70" s="44">
        <f t="shared" si="7"/>
        <v>125.39999999999999</v>
      </c>
      <c r="J70" s="44">
        <f t="shared" si="7"/>
        <v>0</v>
      </c>
    </row>
    <row r="71" spans="1:10" s="14" customFormat="1" ht="24" customHeight="1" x14ac:dyDescent="0.25">
      <c r="A71" s="36"/>
      <c r="B71" s="23" t="s">
        <v>71</v>
      </c>
      <c r="C71" s="52" t="s">
        <v>38</v>
      </c>
      <c r="D71" s="52" t="s">
        <v>84</v>
      </c>
      <c r="E71" s="52" t="s">
        <v>86</v>
      </c>
      <c r="F71" s="59" t="s">
        <v>72</v>
      </c>
      <c r="G71" s="52"/>
      <c r="H71" s="45">
        <f>H72</f>
        <v>137.1</v>
      </c>
      <c r="I71" s="45">
        <f t="shared" si="7"/>
        <v>125.39999999999999</v>
      </c>
      <c r="J71" s="45">
        <f t="shared" si="7"/>
        <v>0</v>
      </c>
    </row>
    <row r="72" spans="1:10" s="14" customFormat="1" ht="18.75" customHeight="1" x14ac:dyDescent="0.25">
      <c r="A72" s="36"/>
      <c r="B72" s="23" t="s">
        <v>71</v>
      </c>
      <c r="C72" s="52" t="s">
        <v>38</v>
      </c>
      <c r="D72" s="52" t="s">
        <v>84</v>
      </c>
      <c r="E72" s="52" t="s">
        <v>86</v>
      </c>
      <c r="F72" s="61" t="s">
        <v>73</v>
      </c>
      <c r="G72" s="62"/>
      <c r="H72" s="45">
        <f>H73</f>
        <v>137.1</v>
      </c>
      <c r="I72" s="45">
        <f t="shared" si="7"/>
        <v>125.39999999999999</v>
      </c>
      <c r="J72" s="45">
        <f t="shared" si="7"/>
        <v>0</v>
      </c>
    </row>
    <row r="73" spans="1:10" s="14" customFormat="1" ht="33.75" customHeight="1" x14ac:dyDescent="0.25">
      <c r="A73" s="36"/>
      <c r="B73" s="23" t="s">
        <v>89</v>
      </c>
      <c r="C73" s="52" t="s">
        <v>38</v>
      </c>
      <c r="D73" s="52" t="s">
        <v>84</v>
      </c>
      <c r="E73" s="52" t="s">
        <v>86</v>
      </c>
      <c r="F73" s="61" t="s">
        <v>90</v>
      </c>
      <c r="G73" s="52"/>
      <c r="H73" s="45">
        <f>H74+H76</f>
        <v>137.1</v>
      </c>
      <c r="I73" s="45">
        <f>I74+I76</f>
        <v>125.39999999999999</v>
      </c>
      <c r="J73" s="45">
        <f>J74+J76</f>
        <v>0</v>
      </c>
    </row>
    <row r="74" spans="1:10" s="14" customFormat="1" ht="74.25" customHeight="1" x14ac:dyDescent="0.25">
      <c r="A74" s="36"/>
      <c r="B74" s="21" t="s">
        <v>14</v>
      </c>
      <c r="C74" s="52" t="s">
        <v>38</v>
      </c>
      <c r="D74" s="52" t="s">
        <v>84</v>
      </c>
      <c r="E74" s="52" t="s">
        <v>86</v>
      </c>
      <c r="F74" s="61" t="s">
        <v>90</v>
      </c>
      <c r="G74" s="52" t="s">
        <v>15</v>
      </c>
      <c r="H74" s="45">
        <f>H75</f>
        <v>114.69347999999999</v>
      </c>
      <c r="I74" s="45">
        <f>I75</f>
        <v>114.50899999999999</v>
      </c>
      <c r="J74" s="45">
        <f>J75</f>
        <v>0</v>
      </c>
    </row>
    <row r="75" spans="1:10" s="14" customFormat="1" ht="39" customHeight="1" x14ac:dyDescent="0.25">
      <c r="A75" s="36"/>
      <c r="B75" s="21" t="s">
        <v>48</v>
      </c>
      <c r="C75" s="52" t="s">
        <v>38</v>
      </c>
      <c r="D75" s="52" t="s">
        <v>84</v>
      </c>
      <c r="E75" s="52" t="s">
        <v>86</v>
      </c>
      <c r="F75" s="61" t="s">
        <v>90</v>
      </c>
      <c r="G75" s="52" t="s">
        <v>63</v>
      </c>
      <c r="H75" s="45">
        <f>109.368+4.99023+0.15077-3.79348+4.632-0.54177-0.11227</f>
        <v>114.69347999999999</v>
      </c>
      <c r="I75" s="45">
        <f>109.368+4.99023+0.15077</f>
        <v>114.50899999999999</v>
      </c>
      <c r="J75" s="45">
        <v>0</v>
      </c>
    </row>
    <row r="76" spans="1:10" s="14" customFormat="1" ht="36.75" customHeight="1" x14ac:dyDescent="0.25">
      <c r="A76" s="36"/>
      <c r="B76" s="21" t="s">
        <v>49</v>
      </c>
      <c r="C76" s="52" t="s">
        <v>38</v>
      </c>
      <c r="D76" s="52" t="s">
        <v>84</v>
      </c>
      <c r="E76" s="52" t="s">
        <v>86</v>
      </c>
      <c r="F76" s="61" t="s">
        <v>90</v>
      </c>
      <c r="G76" s="52" t="s">
        <v>13</v>
      </c>
      <c r="H76" s="45">
        <f>H77</f>
        <v>22.40652</v>
      </c>
      <c r="I76" s="45">
        <f>I77</f>
        <v>10.891</v>
      </c>
      <c r="J76" s="45">
        <f>J77</f>
        <v>0</v>
      </c>
    </row>
    <row r="77" spans="1:10" s="14" customFormat="1" ht="39" customHeight="1" x14ac:dyDescent="0.25">
      <c r="A77" s="36"/>
      <c r="B77" s="21" t="s">
        <v>50</v>
      </c>
      <c r="C77" s="52" t="s">
        <v>38</v>
      </c>
      <c r="D77" s="52" t="s">
        <v>84</v>
      </c>
      <c r="E77" s="52" t="s">
        <v>86</v>
      </c>
      <c r="F77" s="61" t="s">
        <v>90</v>
      </c>
      <c r="G77" s="52" t="s">
        <v>91</v>
      </c>
      <c r="H77" s="45">
        <f>22.591-0.83852+0.54177+0.11227</f>
        <v>22.40652</v>
      </c>
      <c r="I77" s="45">
        <f>16.032-5.141</f>
        <v>10.891</v>
      </c>
      <c r="J77" s="45">
        <v>0</v>
      </c>
    </row>
    <row r="78" spans="1:10" s="14" customFormat="1" ht="37.5" customHeight="1" x14ac:dyDescent="0.25">
      <c r="A78" s="36">
        <v>3</v>
      </c>
      <c r="B78" s="29" t="s">
        <v>178</v>
      </c>
      <c r="C78" s="51" t="s">
        <v>38</v>
      </c>
      <c r="D78" s="53" t="s">
        <v>92</v>
      </c>
      <c r="E78" s="53"/>
      <c r="F78" s="53"/>
      <c r="G78" s="36"/>
      <c r="H78" s="43">
        <f>H79+H99</f>
        <v>31</v>
      </c>
      <c r="I78" s="43">
        <f>I79+I99</f>
        <v>31</v>
      </c>
      <c r="J78" s="43">
        <f>J79+J99</f>
        <v>31</v>
      </c>
    </row>
    <row r="79" spans="1:10" s="14" customFormat="1" ht="57.75" customHeight="1" x14ac:dyDescent="0.25">
      <c r="A79" s="36"/>
      <c r="B79" s="17" t="s">
        <v>93</v>
      </c>
      <c r="C79" s="51" t="s">
        <v>38</v>
      </c>
      <c r="D79" s="51" t="s">
        <v>92</v>
      </c>
      <c r="E79" s="51" t="s">
        <v>94</v>
      </c>
      <c r="F79" s="51"/>
      <c r="G79" s="57"/>
      <c r="H79" s="44">
        <f>H80+H89</f>
        <v>30</v>
      </c>
      <c r="I79" s="44">
        <f>I80+I89</f>
        <v>30</v>
      </c>
      <c r="J79" s="44">
        <f>J80+J89</f>
        <v>30</v>
      </c>
    </row>
    <row r="80" spans="1:10" s="14" customFormat="1" ht="60" customHeight="1" x14ac:dyDescent="0.25">
      <c r="A80" s="36"/>
      <c r="B80" s="29" t="s">
        <v>180</v>
      </c>
      <c r="C80" s="51" t="s">
        <v>38</v>
      </c>
      <c r="D80" s="51" t="s">
        <v>92</v>
      </c>
      <c r="E80" s="51" t="s">
        <v>94</v>
      </c>
      <c r="F80" s="51" t="s">
        <v>95</v>
      </c>
      <c r="G80" s="63"/>
      <c r="H80" s="44">
        <f>H81+H85</f>
        <v>30</v>
      </c>
      <c r="I80" s="44">
        <f>I81+I85</f>
        <v>30</v>
      </c>
      <c r="J80" s="44">
        <f>J81+J85</f>
        <v>30</v>
      </c>
    </row>
    <row r="81" spans="1:10" s="14" customFormat="1" ht="30" customHeight="1" x14ac:dyDescent="0.25">
      <c r="A81" s="36"/>
      <c r="B81" s="23" t="s">
        <v>96</v>
      </c>
      <c r="C81" s="52" t="s">
        <v>38</v>
      </c>
      <c r="D81" s="52" t="s">
        <v>92</v>
      </c>
      <c r="E81" s="52" t="s">
        <v>94</v>
      </c>
      <c r="F81" s="52" t="s">
        <v>97</v>
      </c>
      <c r="G81" s="64"/>
      <c r="H81" s="45">
        <f>H82</f>
        <v>25</v>
      </c>
      <c r="I81" s="45">
        <f>I82</f>
        <v>25</v>
      </c>
      <c r="J81" s="45">
        <f>J82</f>
        <v>25</v>
      </c>
    </row>
    <row r="82" spans="1:10" s="14" customFormat="1" ht="29.25" customHeight="1" x14ac:dyDescent="0.25">
      <c r="A82" s="36"/>
      <c r="B82" s="21" t="s">
        <v>98</v>
      </c>
      <c r="C82" s="52" t="s">
        <v>38</v>
      </c>
      <c r="D82" s="52" t="s">
        <v>92</v>
      </c>
      <c r="E82" s="52" t="s">
        <v>94</v>
      </c>
      <c r="F82" s="52" t="s">
        <v>99</v>
      </c>
      <c r="G82" s="52"/>
      <c r="H82" s="45">
        <f>H84</f>
        <v>25</v>
      </c>
      <c r="I82" s="45">
        <f>I84</f>
        <v>25</v>
      </c>
      <c r="J82" s="45">
        <f>J84</f>
        <v>25</v>
      </c>
    </row>
    <row r="83" spans="1:10" s="14" customFormat="1" ht="36.75" customHeight="1" x14ac:dyDescent="0.25">
      <c r="A83" s="36"/>
      <c r="B83" s="21" t="s">
        <v>49</v>
      </c>
      <c r="C83" s="52" t="s">
        <v>38</v>
      </c>
      <c r="D83" s="52" t="s">
        <v>92</v>
      </c>
      <c r="E83" s="52" t="s">
        <v>94</v>
      </c>
      <c r="F83" s="52" t="s">
        <v>99</v>
      </c>
      <c r="G83" s="52" t="s">
        <v>13</v>
      </c>
      <c r="H83" s="45">
        <f>H84</f>
        <v>25</v>
      </c>
      <c r="I83" s="45">
        <f>I84</f>
        <v>25</v>
      </c>
      <c r="J83" s="45">
        <f>J84</f>
        <v>25</v>
      </c>
    </row>
    <row r="84" spans="1:10" s="14" customFormat="1" ht="41.25" customHeight="1" x14ac:dyDescent="0.25">
      <c r="A84" s="36"/>
      <c r="B84" s="23" t="s">
        <v>50</v>
      </c>
      <c r="C84" s="52" t="s">
        <v>38</v>
      </c>
      <c r="D84" s="52" t="s">
        <v>92</v>
      </c>
      <c r="E84" s="52" t="s">
        <v>94</v>
      </c>
      <c r="F84" s="52" t="s">
        <v>99</v>
      </c>
      <c r="G84" s="52" t="s">
        <v>91</v>
      </c>
      <c r="H84" s="45">
        <f>60-35</f>
        <v>25</v>
      </c>
      <c r="I84" s="45">
        <v>25</v>
      </c>
      <c r="J84" s="45">
        <v>25</v>
      </c>
    </row>
    <row r="85" spans="1:10" s="14" customFormat="1" ht="60" customHeight="1" x14ac:dyDescent="0.25">
      <c r="A85" s="36"/>
      <c r="B85" s="23" t="s">
        <v>100</v>
      </c>
      <c r="C85" s="52" t="s">
        <v>38</v>
      </c>
      <c r="D85" s="52" t="s">
        <v>92</v>
      </c>
      <c r="E85" s="52" t="s">
        <v>94</v>
      </c>
      <c r="F85" s="52" t="s">
        <v>101</v>
      </c>
      <c r="G85" s="52"/>
      <c r="H85" s="45">
        <v>5</v>
      </c>
      <c r="I85" s="45">
        <v>5</v>
      </c>
      <c r="J85" s="45">
        <v>5</v>
      </c>
    </row>
    <row r="86" spans="1:10" s="14" customFormat="1" ht="86.25" customHeight="1" x14ac:dyDescent="0.25">
      <c r="A86" s="36"/>
      <c r="B86" s="21" t="s">
        <v>102</v>
      </c>
      <c r="C86" s="52" t="s">
        <v>38</v>
      </c>
      <c r="D86" s="52" t="s">
        <v>92</v>
      </c>
      <c r="E86" s="52" t="s">
        <v>94</v>
      </c>
      <c r="F86" s="52" t="s">
        <v>103</v>
      </c>
      <c r="G86" s="56"/>
      <c r="H86" s="45">
        <v>5</v>
      </c>
      <c r="I86" s="45">
        <v>5</v>
      </c>
      <c r="J86" s="45">
        <v>5</v>
      </c>
    </row>
    <row r="87" spans="1:10" s="14" customFormat="1" ht="39.75" customHeight="1" x14ac:dyDescent="0.25">
      <c r="A87" s="36"/>
      <c r="B87" s="21" t="s">
        <v>49</v>
      </c>
      <c r="C87" s="52" t="s">
        <v>38</v>
      </c>
      <c r="D87" s="52" t="s">
        <v>92</v>
      </c>
      <c r="E87" s="52" t="s">
        <v>94</v>
      </c>
      <c r="F87" s="52" t="s">
        <v>103</v>
      </c>
      <c r="G87" s="60">
        <v>200</v>
      </c>
      <c r="H87" s="45">
        <f>H88</f>
        <v>5</v>
      </c>
      <c r="I87" s="45">
        <f>I88</f>
        <v>5</v>
      </c>
      <c r="J87" s="45">
        <f>J88</f>
        <v>5</v>
      </c>
    </row>
    <row r="88" spans="1:10" s="14" customFormat="1" ht="38.25" customHeight="1" x14ac:dyDescent="0.25">
      <c r="A88" s="36"/>
      <c r="B88" s="23" t="s">
        <v>50</v>
      </c>
      <c r="C88" s="52" t="s">
        <v>38</v>
      </c>
      <c r="D88" s="52" t="s">
        <v>92</v>
      </c>
      <c r="E88" s="52" t="s">
        <v>94</v>
      </c>
      <c r="F88" s="52" t="s">
        <v>103</v>
      </c>
      <c r="G88" s="52" t="s">
        <v>91</v>
      </c>
      <c r="H88" s="45">
        <v>5</v>
      </c>
      <c r="I88" s="45">
        <v>5</v>
      </c>
      <c r="J88" s="45">
        <v>5</v>
      </c>
    </row>
    <row r="89" spans="1:10" s="14" customFormat="1" ht="49.5" hidden="1" customHeight="1" x14ac:dyDescent="0.25">
      <c r="A89" s="36"/>
      <c r="B89" s="31" t="s">
        <v>104</v>
      </c>
      <c r="C89" s="65" t="s">
        <v>38</v>
      </c>
      <c r="D89" s="65" t="s">
        <v>92</v>
      </c>
      <c r="E89" s="65" t="s">
        <v>94</v>
      </c>
      <c r="F89" s="66" t="s">
        <v>105</v>
      </c>
      <c r="G89" s="67"/>
      <c r="H89" s="46">
        <f>H90</f>
        <v>0</v>
      </c>
      <c r="I89" s="46">
        <f>I90</f>
        <v>0</v>
      </c>
      <c r="J89" s="44">
        <f>J90</f>
        <v>0</v>
      </c>
    </row>
    <row r="90" spans="1:10" s="14" customFormat="1" ht="21.75" hidden="1" customHeight="1" x14ac:dyDescent="0.25">
      <c r="A90" s="36"/>
      <c r="B90" s="21" t="s">
        <v>106</v>
      </c>
      <c r="C90" s="51" t="s">
        <v>38</v>
      </c>
      <c r="D90" s="52" t="s">
        <v>92</v>
      </c>
      <c r="E90" s="52" t="s">
        <v>94</v>
      </c>
      <c r="F90" s="59" t="s">
        <v>107</v>
      </c>
      <c r="G90" s="57"/>
      <c r="H90" s="45">
        <f>H91+H93+H95+H97</f>
        <v>0</v>
      </c>
      <c r="I90" s="45">
        <f>I91+I93+I95+I97</f>
        <v>0</v>
      </c>
      <c r="J90" s="45">
        <f>J91+J93+J95+J97</f>
        <v>0</v>
      </c>
    </row>
    <row r="91" spans="1:10" s="14" customFormat="1" ht="20.25" hidden="1" customHeight="1" x14ac:dyDescent="0.25">
      <c r="A91" s="36"/>
      <c r="B91" s="23" t="s">
        <v>108</v>
      </c>
      <c r="C91" s="51" t="s">
        <v>38</v>
      </c>
      <c r="D91" s="52" t="s">
        <v>92</v>
      </c>
      <c r="E91" s="52" t="s">
        <v>94</v>
      </c>
      <c r="F91" s="59" t="s">
        <v>109</v>
      </c>
      <c r="G91" s="57"/>
      <c r="H91" s="45">
        <f>H92</f>
        <v>0</v>
      </c>
      <c r="I91" s="45">
        <f>I92</f>
        <v>0</v>
      </c>
      <c r="J91" s="45">
        <f>J92</f>
        <v>0</v>
      </c>
    </row>
    <row r="92" spans="1:10" s="14" customFormat="1" ht="20.25" hidden="1" customHeight="1" x14ac:dyDescent="0.25">
      <c r="A92" s="36"/>
      <c r="B92" s="23" t="s">
        <v>50</v>
      </c>
      <c r="C92" s="51" t="s">
        <v>38</v>
      </c>
      <c r="D92" s="52" t="s">
        <v>92</v>
      </c>
      <c r="E92" s="52" t="s">
        <v>94</v>
      </c>
      <c r="F92" s="59" t="s">
        <v>109</v>
      </c>
      <c r="G92" s="54">
        <v>240</v>
      </c>
      <c r="H92" s="45"/>
      <c r="I92" s="45">
        <v>0</v>
      </c>
      <c r="J92" s="45">
        <v>0</v>
      </c>
    </row>
    <row r="93" spans="1:10" s="14" customFormat="1" ht="19.5" hidden="1" customHeight="1" x14ac:dyDescent="0.25">
      <c r="A93" s="36"/>
      <c r="B93" s="23" t="s">
        <v>108</v>
      </c>
      <c r="C93" s="51" t="s">
        <v>38</v>
      </c>
      <c r="D93" s="52" t="s">
        <v>92</v>
      </c>
      <c r="E93" s="52" t="s">
        <v>94</v>
      </c>
      <c r="F93" s="59" t="s">
        <v>110</v>
      </c>
      <c r="G93" s="57"/>
      <c r="H93" s="45">
        <f>H94</f>
        <v>0</v>
      </c>
      <c r="I93" s="45">
        <f>I94</f>
        <v>0</v>
      </c>
      <c r="J93" s="45">
        <f>J94</f>
        <v>0</v>
      </c>
    </row>
    <row r="94" spans="1:10" s="14" customFormat="1" ht="19.5" hidden="1" customHeight="1" x14ac:dyDescent="0.25">
      <c r="A94" s="36"/>
      <c r="B94" s="23" t="s">
        <v>50</v>
      </c>
      <c r="C94" s="51" t="s">
        <v>38</v>
      </c>
      <c r="D94" s="52" t="s">
        <v>92</v>
      </c>
      <c r="E94" s="52" t="s">
        <v>94</v>
      </c>
      <c r="F94" s="59" t="s">
        <v>110</v>
      </c>
      <c r="G94" s="54">
        <v>240</v>
      </c>
      <c r="H94" s="45"/>
      <c r="I94" s="45">
        <v>0</v>
      </c>
      <c r="J94" s="45">
        <v>0</v>
      </c>
    </row>
    <row r="95" spans="1:10" s="14" customFormat="1" ht="31.5" hidden="1" x14ac:dyDescent="0.25">
      <c r="A95" s="36"/>
      <c r="B95" s="23" t="s">
        <v>111</v>
      </c>
      <c r="C95" s="51" t="s">
        <v>38</v>
      </c>
      <c r="D95" s="52" t="s">
        <v>92</v>
      </c>
      <c r="E95" s="52" t="s">
        <v>94</v>
      </c>
      <c r="F95" s="59" t="s">
        <v>112</v>
      </c>
      <c r="G95" s="54"/>
      <c r="H95" s="45">
        <f>H96</f>
        <v>0</v>
      </c>
      <c r="I95" s="45">
        <f>I96</f>
        <v>0</v>
      </c>
      <c r="J95" s="45">
        <f>J96</f>
        <v>0</v>
      </c>
    </row>
    <row r="96" spans="1:10" s="14" customFormat="1" ht="22.5" hidden="1" customHeight="1" x14ac:dyDescent="0.25">
      <c r="A96" s="36"/>
      <c r="B96" s="23" t="s">
        <v>50</v>
      </c>
      <c r="C96" s="51" t="s">
        <v>38</v>
      </c>
      <c r="D96" s="52" t="s">
        <v>92</v>
      </c>
      <c r="E96" s="52" t="s">
        <v>94</v>
      </c>
      <c r="F96" s="59" t="s">
        <v>112</v>
      </c>
      <c r="G96" s="54">
        <v>240</v>
      </c>
      <c r="H96" s="45"/>
      <c r="I96" s="45">
        <v>0</v>
      </c>
      <c r="J96" s="45">
        <v>0</v>
      </c>
    </row>
    <row r="97" spans="1:10" s="14" customFormat="1" ht="31.5" hidden="1" x14ac:dyDescent="0.25">
      <c r="A97" s="36"/>
      <c r="B97" s="23" t="s">
        <v>111</v>
      </c>
      <c r="C97" s="51" t="s">
        <v>38</v>
      </c>
      <c r="D97" s="52" t="s">
        <v>92</v>
      </c>
      <c r="E97" s="52" t="s">
        <v>94</v>
      </c>
      <c r="F97" s="59" t="s">
        <v>113</v>
      </c>
      <c r="G97" s="54"/>
      <c r="H97" s="45">
        <f>H98</f>
        <v>0</v>
      </c>
      <c r="I97" s="45">
        <f>I98</f>
        <v>0</v>
      </c>
      <c r="J97" s="45">
        <f>J98</f>
        <v>0</v>
      </c>
    </row>
    <row r="98" spans="1:10" s="14" customFormat="1" ht="34.5" hidden="1" customHeight="1" x14ac:dyDescent="0.25">
      <c r="A98" s="36"/>
      <c r="B98" s="23" t="s">
        <v>50</v>
      </c>
      <c r="C98" s="51" t="s">
        <v>38</v>
      </c>
      <c r="D98" s="52" t="s">
        <v>92</v>
      </c>
      <c r="E98" s="52" t="s">
        <v>94</v>
      </c>
      <c r="F98" s="59" t="s">
        <v>113</v>
      </c>
      <c r="G98" s="54">
        <v>240</v>
      </c>
      <c r="H98" s="45"/>
      <c r="I98" s="45">
        <v>0</v>
      </c>
      <c r="J98" s="45">
        <v>0</v>
      </c>
    </row>
    <row r="99" spans="1:10" s="14" customFormat="1" ht="44.25" customHeight="1" x14ac:dyDescent="0.25">
      <c r="A99" s="36"/>
      <c r="B99" s="29" t="s">
        <v>114</v>
      </c>
      <c r="C99" s="51" t="s">
        <v>38</v>
      </c>
      <c r="D99" s="51" t="s">
        <v>92</v>
      </c>
      <c r="E99" s="51" t="s">
        <v>115</v>
      </c>
      <c r="F99" s="58"/>
      <c r="G99" s="57"/>
      <c r="H99" s="44">
        <f t="shared" ref="H99:J100" si="8">H100</f>
        <v>1</v>
      </c>
      <c r="I99" s="44">
        <f t="shared" si="8"/>
        <v>1</v>
      </c>
      <c r="J99" s="44">
        <f t="shared" si="8"/>
        <v>1</v>
      </c>
    </row>
    <row r="100" spans="1:10" s="14" customFormat="1" ht="19.5" customHeight="1" x14ac:dyDescent="0.25">
      <c r="A100" s="36"/>
      <c r="B100" s="17" t="s">
        <v>7</v>
      </c>
      <c r="C100" s="51" t="s">
        <v>38</v>
      </c>
      <c r="D100" s="51" t="s">
        <v>92</v>
      </c>
      <c r="E100" s="53" t="s">
        <v>115</v>
      </c>
      <c r="F100" s="53" t="s">
        <v>45</v>
      </c>
      <c r="G100" s="36"/>
      <c r="H100" s="44">
        <f t="shared" si="8"/>
        <v>1</v>
      </c>
      <c r="I100" s="44">
        <f t="shared" si="8"/>
        <v>1</v>
      </c>
      <c r="J100" s="44">
        <f t="shared" si="8"/>
        <v>1</v>
      </c>
    </row>
    <row r="101" spans="1:10" s="14" customFormat="1" ht="88.5" customHeight="1" x14ac:dyDescent="0.25">
      <c r="A101" s="36"/>
      <c r="B101" s="23" t="s">
        <v>116</v>
      </c>
      <c r="C101" s="52" t="s">
        <v>38</v>
      </c>
      <c r="D101" s="52" t="s">
        <v>92</v>
      </c>
      <c r="E101" s="55" t="s">
        <v>115</v>
      </c>
      <c r="F101" s="55" t="s">
        <v>117</v>
      </c>
      <c r="G101" s="36"/>
      <c r="H101" s="45">
        <f>H103</f>
        <v>1</v>
      </c>
      <c r="I101" s="45">
        <f>I103</f>
        <v>1</v>
      </c>
      <c r="J101" s="45">
        <f>J103</f>
        <v>1</v>
      </c>
    </row>
    <row r="102" spans="1:10" s="14" customFormat="1" ht="41.25" customHeight="1" x14ac:dyDescent="0.25">
      <c r="A102" s="36"/>
      <c r="B102" s="21" t="s">
        <v>49</v>
      </c>
      <c r="C102" s="52" t="s">
        <v>38</v>
      </c>
      <c r="D102" s="52" t="s">
        <v>92</v>
      </c>
      <c r="E102" s="55" t="s">
        <v>115</v>
      </c>
      <c r="F102" s="55" t="s">
        <v>117</v>
      </c>
      <c r="G102" s="56">
        <v>200</v>
      </c>
      <c r="H102" s="45">
        <f>H103</f>
        <v>1</v>
      </c>
      <c r="I102" s="45">
        <f>I103</f>
        <v>1</v>
      </c>
      <c r="J102" s="45">
        <f>J103</f>
        <v>1</v>
      </c>
    </row>
    <row r="103" spans="1:10" s="14" customFormat="1" ht="39.75" customHeight="1" x14ac:dyDescent="0.25">
      <c r="A103" s="36"/>
      <c r="B103" s="23" t="s">
        <v>50</v>
      </c>
      <c r="C103" s="52" t="s">
        <v>38</v>
      </c>
      <c r="D103" s="52" t="s">
        <v>92</v>
      </c>
      <c r="E103" s="55" t="s">
        <v>115</v>
      </c>
      <c r="F103" s="55" t="s">
        <v>117</v>
      </c>
      <c r="G103" s="56">
        <v>240</v>
      </c>
      <c r="H103" s="45">
        <v>1</v>
      </c>
      <c r="I103" s="45">
        <v>1</v>
      </c>
      <c r="J103" s="45">
        <v>1</v>
      </c>
    </row>
    <row r="104" spans="1:10" s="14" customFormat="1" ht="21.75" customHeight="1" x14ac:dyDescent="0.25">
      <c r="A104" s="36">
        <v>4</v>
      </c>
      <c r="B104" s="29" t="s">
        <v>9</v>
      </c>
      <c r="C104" s="51" t="s">
        <v>38</v>
      </c>
      <c r="D104" s="53" t="s">
        <v>118</v>
      </c>
      <c r="E104" s="53"/>
      <c r="F104" s="53"/>
      <c r="G104" s="36"/>
      <c r="H104" s="43">
        <f>H105+H136</f>
        <v>3584.5142799999994</v>
      </c>
      <c r="I104" s="43">
        <f>I105+I136</f>
        <v>1553.8400000000001</v>
      </c>
      <c r="J104" s="43">
        <f>J105+J136</f>
        <v>1553.8400000000001</v>
      </c>
    </row>
    <row r="105" spans="1:10" s="14" customFormat="1" ht="18" customHeight="1" x14ac:dyDescent="0.25">
      <c r="A105" s="36"/>
      <c r="B105" s="29" t="s">
        <v>10</v>
      </c>
      <c r="C105" s="51" t="s">
        <v>38</v>
      </c>
      <c r="D105" s="51" t="s">
        <v>118</v>
      </c>
      <c r="E105" s="51" t="s">
        <v>119</v>
      </c>
      <c r="F105" s="53"/>
      <c r="G105" s="36"/>
      <c r="H105" s="43">
        <f>H106+H120+H128</f>
        <v>3434.7942799999996</v>
      </c>
      <c r="I105" s="43">
        <f t="shared" ref="I105:J105" si="9">I106+I120+I128</f>
        <v>1410.4</v>
      </c>
      <c r="J105" s="43">
        <f t="shared" si="9"/>
        <v>1410.4</v>
      </c>
    </row>
    <row r="106" spans="1:10" s="14" customFormat="1" ht="60.75" customHeight="1" x14ac:dyDescent="0.25">
      <c r="A106" s="36"/>
      <c r="B106" s="29" t="s">
        <v>181</v>
      </c>
      <c r="C106" s="51" t="s">
        <v>38</v>
      </c>
      <c r="D106" s="51" t="s">
        <v>118</v>
      </c>
      <c r="E106" s="51" t="s">
        <v>119</v>
      </c>
      <c r="F106" s="51" t="s">
        <v>120</v>
      </c>
      <c r="G106" s="63"/>
      <c r="H106" s="44">
        <f>H107</f>
        <v>2185.8999999999996</v>
      </c>
      <c r="I106" s="44">
        <f>I107</f>
        <v>1410.4</v>
      </c>
      <c r="J106" s="44">
        <f>J107</f>
        <v>1410.4</v>
      </c>
    </row>
    <row r="107" spans="1:10" s="14" customFormat="1" ht="84.75" customHeight="1" x14ac:dyDescent="0.25">
      <c r="A107" s="36"/>
      <c r="B107" s="23" t="s">
        <v>121</v>
      </c>
      <c r="C107" s="52" t="s">
        <v>38</v>
      </c>
      <c r="D107" s="52" t="s">
        <v>118</v>
      </c>
      <c r="E107" s="52" t="s">
        <v>119</v>
      </c>
      <c r="F107" s="52" t="s">
        <v>122</v>
      </c>
      <c r="G107" s="64"/>
      <c r="H107" s="45">
        <f>H108+H111+H117+H114</f>
        <v>2185.8999999999996</v>
      </c>
      <c r="I107" s="45">
        <f>I108+I111+I117+I114</f>
        <v>1410.4</v>
      </c>
      <c r="J107" s="45">
        <f>J108+J111+J117+J114</f>
        <v>1410.4</v>
      </c>
    </row>
    <row r="108" spans="1:10" s="14" customFormat="1" ht="31.5" customHeight="1" x14ac:dyDescent="0.25">
      <c r="A108" s="36"/>
      <c r="B108" s="21" t="s">
        <v>123</v>
      </c>
      <c r="C108" s="52" t="s">
        <v>38</v>
      </c>
      <c r="D108" s="52" t="s">
        <v>118</v>
      </c>
      <c r="E108" s="52" t="s">
        <v>119</v>
      </c>
      <c r="F108" s="52" t="s">
        <v>124</v>
      </c>
      <c r="G108" s="56"/>
      <c r="H108" s="45">
        <f>H110</f>
        <v>727</v>
      </c>
      <c r="I108" s="45">
        <f>I110</f>
        <v>350</v>
      </c>
      <c r="J108" s="45">
        <f>J110</f>
        <v>350</v>
      </c>
    </row>
    <row r="109" spans="1:10" s="14" customFormat="1" ht="40.5" customHeight="1" x14ac:dyDescent="0.25">
      <c r="A109" s="36"/>
      <c r="B109" s="21" t="s">
        <v>49</v>
      </c>
      <c r="C109" s="52" t="s">
        <v>38</v>
      </c>
      <c r="D109" s="52" t="s">
        <v>118</v>
      </c>
      <c r="E109" s="52" t="s">
        <v>119</v>
      </c>
      <c r="F109" s="52" t="s">
        <v>124</v>
      </c>
      <c r="G109" s="56">
        <v>200</v>
      </c>
      <c r="H109" s="45">
        <f>H110</f>
        <v>727</v>
      </c>
      <c r="I109" s="45">
        <f>I110</f>
        <v>350</v>
      </c>
      <c r="J109" s="45">
        <f>J110</f>
        <v>350</v>
      </c>
    </row>
    <row r="110" spans="1:10" s="14" customFormat="1" ht="38.25" customHeight="1" x14ac:dyDescent="0.25">
      <c r="A110" s="36"/>
      <c r="B110" s="23" t="s">
        <v>50</v>
      </c>
      <c r="C110" s="52" t="s">
        <v>38</v>
      </c>
      <c r="D110" s="52" t="s">
        <v>118</v>
      </c>
      <c r="E110" s="52" t="s">
        <v>119</v>
      </c>
      <c r="F110" s="52" t="s">
        <v>124</v>
      </c>
      <c r="G110" s="52" t="s">
        <v>91</v>
      </c>
      <c r="H110" s="45">
        <f>350+377</f>
        <v>727</v>
      </c>
      <c r="I110" s="75">
        <v>350</v>
      </c>
      <c r="J110" s="75">
        <v>350</v>
      </c>
    </row>
    <row r="111" spans="1:10" s="14" customFormat="1" ht="42" customHeight="1" x14ac:dyDescent="0.25">
      <c r="A111" s="36"/>
      <c r="B111" s="21" t="s">
        <v>125</v>
      </c>
      <c r="C111" s="52" t="s">
        <v>38</v>
      </c>
      <c r="D111" s="52" t="s">
        <v>118</v>
      </c>
      <c r="E111" s="52" t="s">
        <v>119</v>
      </c>
      <c r="F111" s="59" t="s">
        <v>126</v>
      </c>
      <c r="G111" s="56"/>
      <c r="H111" s="45">
        <f>H113</f>
        <v>671.65200000000004</v>
      </c>
      <c r="I111" s="45">
        <f>I113</f>
        <v>1060.4000000000001</v>
      </c>
      <c r="J111" s="45">
        <f>J113</f>
        <v>1060.4000000000001</v>
      </c>
    </row>
    <row r="112" spans="1:10" s="14" customFormat="1" ht="45.75" customHeight="1" x14ac:dyDescent="0.25">
      <c r="A112" s="36"/>
      <c r="B112" s="21" t="s">
        <v>49</v>
      </c>
      <c r="C112" s="52" t="s">
        <v>38</v>
      </c>
      <c r="D112" s="52" t="s">
        <v>118</v>
      </c>
      <c r="E112" s="52" t="s">
        <v>119</v>
      </c>
      <c r="F112" s="59" t="s">
        <v>126</v>
      </c>
      <c r="G112" s="56">
        <v>200</v>
      </c>
      <c r="H112" s="45">
        <v>671.65200000000004</v>
      </c>
      <c r="I112" s="45">
        <f>I113</f>
        <v>1060.4000000000001</v>
      </c>
      <c r="J112" s="45">
        <f>J113</f>
        <v>1060.4000000000001</v>
      </c>
    </row>
    <row r="113" spans="1:10" s="14" customFormat="1" ht="46.5" customHeight="1" x14ac:dyDescent="0.25">
      <c r="A113" s="36"/>
      <c r="B113" s="23" t="s">
        <v>50</v>
      </c>
      <c r="C113" s="52" t="s">
        <v>38</v>
      </c>
      <c r="D113" s="52" t="s">
        <v>118</v>
      </c>
      <c r="E113" s="52" t="s">
        <v>119</v>
      </c>
      <c r="F113" s="59" t="s">
        <v>126</v>
      </c>
      <c r="G113" s="52" t="s">
        <v>91</v>
      </c>
      <c r="H113" s="45">
        <v>671.65200000000004</v>
      </c>
      <c r="I113" s="75">
        <v>1060.4000000000001</v>
      </c>
      <c r="J113" s="75">
        <v>1060.4000000000001</v>
      </c>
    </row>
    <row r="114" spans="1:10" s="14" customFormat="1" ht="45" customHeight="1" x14ac:dyDescent="0.25">
      <c r="A114" s="36"/>
      <c r="B114" s="32" t="s">
        <v>127</v>
      </c>
      <c r="C114" s="52" t="s">
        <v>38</v>
      </c>
      <c r="D114" s="52" t="s">
        <v>118</v>
      </c>
      <c r="E114" s="52" t="s">
        <v>119</v>
      </c>
      <c r="F114" s="52" t="s">
        <v>128</v>
      </c>
      <c r="G114" s="52"/>
      <c r="H114" s="45">
        <f>H116</f>
        <v>114.548</v>
      </c>
      <c r="I114" s="75">
        <v>0</v>
      </c>
      <c r="J114" s="75">
        <v>0</v>
      </c>
    </row>
    <row r="115" spans="1:10" s="14" customFormat="1" ht="51.75" customHeight="1" x14ac:dyDescent="0.25">
      <c r="A115" s="36"/>
      <c r="B115" s="21" t="s">
        <v>49</v>
      </c>
      <c r="C115" s="52" t="s">
        <v>38</v>
      </c>
      <c r="D115" s="52" t="s">
        <v>118</v>
      </c>
      <c r="E115" s="52" t="s">
        <v>119</v>
      </c>
      <c r="F115" s="52" t="s">
        <v>128</v>
      </c>
      <c r="G115" s="52" t="s">
        <v>13</v>
      </c>
      <c r="H115" s="45">
        <f>H116</f>
        <v>114.548</v>
      </c>
      <c r="I115" s="45">
        <f>I116</f>
        <v>0</v>
      </c>
      <c r="J115" s="45">
        <f>J116</f>
        <v>0</v>
      </c>
    </row>
    <row r="116" spans="1:10" s="14" customFormat="1" ht="51" customHeight="1" x14ac:dyDescent="0.25">
      <c r="A116" s="36"/>
      <c r="B116" s="23" t="s">
        <v>50</v>
      </c>
      <c r="C116" s="52" t="s">
        <v>38</v>
      </c>
      <c r="D116" s="52" t="s">
        <v>118</v>
      </c>
      <c r="E116" s="52" t="s">
        <v>119</v>
      </c>
      <c r="F116" s="52" t="s">
        <v>128</v>
      </c>
      <c r="G116" s="52" t="s">
        <v>91</v>
      </c>
      <c r="H116" s="45">
        <f>168.175-53.627</f>
        <v>114.548</v>
      </c>
      <c r="I116" s="75">
        <v>0</v>
      </c>
      <c r="J116" s="75">
        <v>0</v>
      </c>
    </row>
    <row r="117" spans="1:10" s="14" customFormat="1" ht="51.75" customHeight="1" x14ac:dyDescent="0.25">
      <c r="A117" s="36"/>
      <c r="B117" s="32" t="s">
        <v>129</v>
      </c>
      <c r="C117" s="52" t="s">
        <v>38</v>
      </c>
      <c r="D117" s="52" t="s">
        <v>118</v>
      </c>
      <c r="E117" s="52" t="s">
        <v>119</v>
      </c>
      <c r="F117" s="52" t="s">
        <v>130</v>
      </c>
      <c r="G117" s="56"/>
      <c r="H117" s="45">
        <f>H119</f>
        <v>672.7</v>
      </c>
      <c r="I117" s="75">
        <v>0</v>
      </c>
      <c r="J117" s="75">
        <v>0</v>
      </c>
    </row>
    <row r="118" spans="1:10" s="14" customFormat="1" ht="50.25" customHeight="1" x14ac:dyDescent="0.25">
      <c r="A118" s="36"/>
      <c r="B118" s="21" t="s">
        <v>49</v>
      </c>
      <c r="C118" s="52" t="s">
        <v>38</v>
      </c>
      <c r="D118" s="52" t="s">
        <v>118</v>
      </c>
      <c r="E118" s="52" t="s">
        <v>119</v>
      </c>
      <c r="F118" s="52" t="s">
        <v>130</v>
      </c>
      <c r="G118" s="56">
        <v>200</v>
      </c>
      <c r="H118" s="45">
        <f>H119</f>
        <v>672.7</v>
      </c>
      <c r="I118" s="45">
        <f>I119</f>
        <v>0</v>
      </c>
      <c r="J118" s="45">
        <f>J119</f>
        <v>0</v>
      </c>
    </row>
    <row r="119" spans="1:10" s="14" customFormat="1" ht="41.25" customHeight="1" x14ac:dyDescent="0.25">
      <c r="A119" s="36"/>
      <c r="B119" s="23" t="s">
        <v>50</v>
      </c>
      <c r="C119" s="52" t="s">
        <v>38</v>
      </c>
      <c r="D119" s="52" t="s">
        <v>118</v>
      </c>
      <c r="E119" s="52" t="s">
        <v>119</v>
      </c>
      <c r="F119" s="52" t="s">
        <v>130</v>
      </c>
      <c r="G119" s="52" t="s">
        <v>91</v>
      </c>
      <c r="H119" s="45">
        <v>672.7</v>
      </c>
      <c r="I119" s="75">
        <v>0</v>
      </c>
      <c r="J119" s="75">
        <v>0</v>
      </c>
    </row>
    <row r="120" spans="1:10" s="14" customFormat="1" ht="77.25" customHeight="1" x14ac:dyDescent="0.25">
      <c r="A120" s="36"/>
      <c r="B120" s="29" t="s">
        <v>186</v>
      </c>
      <c r="C120" s="51" t="s">
        <v>38</v>
      </c>
      <c r="D120" s="51" t="s">
        <v>118</v>
      </c>
      <c r="E120" s="51" t="s">
        <v>119</v>
      </c>
      <c r="F120" s="58" t="s">
        <v>105</v>
      </c>
      <c r="G120" s="57"/>
      <c r="H120" s="43">
        <f>H121</f>
        <v>650</v>
      </c>
      <c r="I120" s="43">
        <f>I121</f>
        <v>0</v>
      </c>
      <c r="J120" s="43">
        <f>J121</f>
        <v>0</v>
      </c>
    </row>
    <row r="121" spans="1:10" s="14" customFormat="1" ht="39" customHeight="1" x14ac:dyDescent="0.25">
      <c r="B121" s="76" t="s">
        <v>106</v>
      </c>
      <c r="C121" s="52" t="s">
        <v>38</v>
      </c>
      <c r="D121" s="52" t="s">
        <v>118</v>
      </c>
      <c r="E121" s="52" t="s">
        <v>119</v>
      </c>
      <c r="F121" s="59" t="s">
        <v>107</v>
      </c>
      <c r="G121" s="54"/>
      <c r="H121" s="47">
        <f>H122+H126</f>
        <v>650</v>
      </c>
      <c r="I121" s="47">
        <f t="shared" ref="I121:J121" si="10">I122</f>
        <v>0</v>
      </c>
      <c r="J121" s="47">
        <f t="shared" si="10"/>
        <v>0</v>
      </c>
    </row>
    <row r="122" spans="1:10" s="14" customFormat="1" ht="31.5" x14ac:dyDescent="0.25">
      <c r="A122" s="36"/>
      <c r="B122" s="23" t="s">
        <v>191</v>
      </c>
      <c r="C122" s="52" t="s">
        <v>38</v>
      </c>
      <c r="D122" s="52" t="s">
        <v>118</v>
      </c>
      <c r="E122" s="52" t="s">
        <v>119</v>
      </c>
      <c r="F122" s="52" t="s">
        <v>192</v>
      </c>
      <c r="G122" s="54"/>
      <c r="H122" s="47">
        <f>H123</f>
        <v>520</v>
      </c>
      <c r="I122" s="47">
        <f t="shared" ref="I122:J123" si="11">I123</f>
        <v>0</v>
      </c>
      <c r="J122" s="47">
        <f t="shared" si="11"/>
        <v>0</v>
      </c>
    </row>
    <row r="123" spans="1:10" s="14" customFormat="1" ht="31.5" x14ac:dyDescent="0.25">
      <c r="A123" s="36"/>
      <c r="B123" s="21" t="s">
        <v>49</v>
      </c>
      <c r="C123" s="52" t="s">
        <v>38</v>
      </c>
      <c r="D123" s="52" t="s">
        <v>118</v>
      </c>
      <c r="E123" s="52" t="s">
        <v>119</v>
      </c>
      <c r="F123" s="52" t="s">
        <v>192</v>
      </c>
      <c r="G123" s="54">
        <v>200</v>
      </c>
      <c r="H123" s="47">
        <f>H124</f>
        <v>520</v>
      </c>
      <c r="I123" s="47">
        <f t="shared" si="11"/>
        <v>0</v>
      </c>
      <c r="J123" s="47">
        <f t="shared" si="11"/>
        <v>0</v>
      </c>
    </row>
    <row r="124" spans="1:10" s="14" customFormat="1" ht="31.5" x14ac:dyDescent="0.25">
      <c r="A124" s="36"/>
      <c r="B124" s="23" t="s">
        <v>50</v>
      </c>
      <c r="C124" s="52" t="s">
        <v>38</v>
      </c>
      <c r="D124" s="52" t="s">
        <v>118</v>
      </c>
      <c r="E124" s="52" t="s">
        <v>119</v>
      </c>
      <c r="F124" s="52" t="s">
        <v>192</v>
      </c>
      <c r="G124" s="54">
        <v>240</v>
      </c>
      <c r="H124" s="47">
        <v>520</v>
      </c>
      <c r="I124" s="75">
        <v>0</v>
      </c>
      <c r="J124" s="75">
        <v>0</v>
      </c>
    </row>
    <row r="125" spans="1:10" s="14" customFormat="1" ht="15.75" hidden="1" x14ac:dyDescent="0.25">
      <c r="A125" s="36"/>
      <c r="B125" s="23"/>
      <c r="C125" s="51"/>
      <c r="D125" s="55"/>
      <c r="E125" s="55"/>
      <c r="F125" s="59"/>
      <c r="G125" s="54"/>
      <c r="H125" s="47"/>
      <c r="I125" s="75"/>
      <c r="J125" s="75"/>
    </row>
    <row r="126" spans="1:10" s="14" customFormat="1" ht="31.5" x14ac:dyDescent="0.25">
      <c r="A126" s="36"/>
      <c r="B126" s="21" t="s">
        <v>49</v>
      </c>
      <c r="C126" s="52" t="s">
        <v>38</v>
      </c>
      <c r="D126" s="52" t="s">
        <v>118</v>
      </c>
      <c r="E126" s="52" t="s">
        <v>119</v>
      </c>
      <c r="F126" s="52" t="s">
        <v>195</v>
      </c>
      <c r="G126" s="54">
        <v>200</v>
      </c>
      <c r="H126" s="47">
        <f>H127</f>
        <v>130</v>
      </c>
      <c r="I126" s="47">
        <f t="shared" ref="I126:J126" si="12">I127</f>
        <v>0</v>
      </c>
      <c r="J126" s="47">
        <f t="shared" si="12"/>
        <v>0</v>
      </c>
    </row>
    <row r="127" spans="1:10" s="14" customFormat="1" ht="32.25" thickBot="1" x14ac:dyDescent="0.3">
      <c r="A127" s="36"/>
      <c r="B127" s="23" t="s">
        <v>50</v>
      </c>
      <c r="C127" s="52" t="s">
        <v>38</v>
      </c>
      <c r="D127" s="52" t="s">
        <v>118</v>
      </c>
      <c r="E127" s="52" t="s">
        <v>119</v>
      </c>
      <c r="F127" s="52" t="s">
        <v>195</v>
      </c>
      <c r="G127" s="54">
        <v>240</v>
      </c>
      <c r="H127" s="47">
        <v>130</v>
      </c>
      <c r="I127" s="75">
        <v>0</v>
      </c>
      <c r="J127" s="75">
        <v>0</v>
      </c>
    </row>
    <row r="128" spans="1:10" s="14" customFormat="1" ht="89.25" customHeight="1" thickBot="1" x14ac:dyDescent="0.3">
      <c r="A128" s="36"/>
      <c r="B128" s="78" t="s">
        <v>197</v>
      </c>
      <c r="C128" s="51" t="s">
        <v>38</v>
      </c>
      <c r="D128" s="51" t="s">
        <v>118</v>
      </c>
      <c r="E128" s="51" t="s">
        <v>119</v>
      </c>
      <c r="F128" s="51"/>
      <c r="G128" s="57"/>
      <c r="H128" s="43">
        <f>H129</f>
        <v>598.89427999999998</v>
      </c>
      <c r="I128" s="43">
        <f t="shared" ref="I128:J128" si="13">I129</f>
        <v>0</v>
      </c>
      <c r="J128" s="43">
        <f t="shared" si="13"/>
        <v>0</v>
      </c>
    </row>
    <row r="129" spans="1:10" s="14" customFormat="1" ht="89.25" customHeight="1" x14ac:dyDescent="0.25">
      <c r="A129" s="36"/>
      <c r="B129" s="88" t="s">
        <v>201</v>
      </c>
      <c r="C129" s="52" t="s">
        <v>38</v>
      </c>
      <c r="D129" s="52" t="s">
        <v>118</v>
      </c>
      <c r="E129" s="52" t="s">
        <v>119</v>
      </c>
      <c r="F129" s="52" t="s">
        <v>202</v>
      </c>
      <c r="G129" s="57"/>
      <c r="H129" s="43">
        <f>H133+H130</f>
        <v>598.89427999999998</v>
      </c>
      <c r="I129" s="43">
        <f>I133</f>
        <v>0</v>
      </c>
      <c r="J129" s="43">
        <f>J133</f>
        <v>0</v>
      </c>
    </row>
    <row r="130" spans="1:10" s="14" customFormat="1" ht="51.75" customHeight="1" x14ac:dyDescent="0.25">
      <c r="A130" s="36"/>
      <c r="B130" s="89" t="s">
        <v>204</v>
      </c>
      <c r="C130" s="52" t="s">
        <v>38</v>
      </c>
      <c r="D130" s="52" t="s">
        <v>118</v>
      </c>
      <c r="E130" s="52" t="s">
        <v>119</v>
      </c>
      <c r="F130" s="52" t="s">
        <v>205</v>
      </c>
      <c r="G130" s="57"/>
      <c r="H130" s="47">
        <f>H131</f>
        <v>555.17499999999995</v>
      </c>
      <c r="I130" s="47">
        <f t="shared" ref="I130:J131" si="14">I131</f>
        <v>0</v>
      </c>
      <c r="J130" s="47">
        <f t="shared" si="14"/>
        <v>0</v>
      </c>
    </row>
    <row r="131" spans="1:10" s="14" customFormat="1" ht="33" customHeight="1" x14ac:dyDescent="0.25">
      <c r="A131" s="36"/>
      <c r="B131" s="21" t="s">
        <v>49</v>
      </c>
      <c r="C131" s="52" t="s">
        <v>38</v>
      </c>
      <c r="D131" s="52" t="s">
        <v>118</v>
      </c>
      <c r="E131" s="52" t="s">
        <v>119</v>
      </c>
      <c r="F131" s="52" t="s">
        <v>205</v>
      </c>
      <c r="G131" s="54">
        <v>200</v>
      </c>
      <c r="H131" s="47">
        <f>H132</f>
        <v>555.17499999999995</v>
      </c>
      <c r="I131" s="47">
        <f t="shared" si="14"/>
        <v>0</v>
      </c>
      <c r="J131" s="47">
        <f t="shared" si="14"/>
        <v>0</v>
      </c>
    </row>
    <row r="132" spans="1:10" s="14" customFormat="1" ht="50.25" customHeight="1" x14ac:dyDescent="0.25">
      <c r="A132" s="36"/>
      <c r="B132" s="23" t="s">
        <v>50</v>
      </c>
      <c r="C132" s="52" t="s">
        <v>38</v>
      </c>
      <c r="D132" s="52" t="s">
        <v>118</v>
      </c>
      <c r="E132" s="52" t="s">
        <v>119</v>
      </c>
      <c r="F132" s="52" t="s">
        <v>205</v>
      </c>
      <c r="G132" s="54">
        <v>240</v>
      </c>
      <c r="H132" s="47">
        <v>555.17499999999995</v>
      </c>
      <c r="I132" s="47">
        <v>0</v>
      </c>
      <c r="J132" s="47">
        <v>0</v>
      </c>
    </row>
    <row r="133" spans="1:10" s="14" customFormat="1" ht="52.5" customHeight="1" x14ac:dyDescent="0.25">
      <c r="A133" s="36"/>
      <c r="B133" s="79" t="s">
        <v>198</v>
      </c>
      <c r="C133" s="52" t="s">
        <v>38</v>
      </c>
      <c r="D133" s="52" t="s">
        <v>118</v>
      </c>
      <c r="E133" s="52" t="s">
        <v>119</v>
      </c>
      <c r="F133" s="52" t="s">
        <v>199</v>
      </c>
      <c r="G133" s="54"/>
      <c r="H133" s="47">
        <f>H134</f>
        <v>43.719279999999998</v>
      </c>
      <c r="I133" s="47">
        <f t="shared" ref="I133:J134" si="15">I134</f>
        <v>0</v>
      </c>
      <c r="J133" s="47">
        <f t="shared" si="15"/>
        <v>0</v>
      </c>
    </row>
    <row r="134" spans="1:10" s="14" customFormat="1" ht="37.5" customHeight="1" x14ac:dyDescent="0.25">
      <c r="A134" s="36"/>
      <c r="B134" s="21" t="s">
        <v>49</v>
      </c>
      <c r="C134" s="52" t="s">
        <v>38</v>
      </c>
      <c r="D134" s="52" t="s">
        <v>118</v>
      </c>
      <c r="E134" s="52" t="s">
        <v>119</v>
      </c>
      <c r="F134" s="52" t="s">
        <v>199</v>
      </c>
      <c r="G134" s="54">
        <v>200</v>
      </c>
      <c r="H134" s="47">
        <f>H135</f>
        <v>43.719279999999998</v>
      </c>
      <c r="I134" s="47">
        <f t="shared" si="15"/>
        <v>0</v>
      </c>
      <c r="J134" s="47">
        <f t="shared" si="15"/>
        <v>0</v>
      </c>
    </row>
    <row r="135" spans="1:10" s="14" customFormat="1" ht="38.25" customHeight="1" x14ac:dyDescent="0.25">
      <c r="A135" s="36"/>
      <c r="B135" s="23" t="s">
        <v>50</v>
      </c>
      <c r="C135" s="52" t="s">
        <v>38</v>
      </c>
      <c r="D135" s="52" t="s">
        <v>118</v>
      </c>
      <c r="E135" s="52" t="s">
        <v>119</v>
      </c>
      <c r="F135" s="52" t="s">
        <v>199</v>
      </c>
      <c r="G135" s="54">
        <v>240</v>
      </c>
      <c r="H135" s="47">
        <v>43.719279999999998</v>
      </c>
      <c r="I135" s="75">
        <v>0</v>
      </c>
      <c r="J135" s="75">
        <v>0</v>
      </c>
    </row>
    <row r="136" spans="1:10" s="14" customFormat="1" ht="37.5" customHeight="1" x14ac:dyDescent="0.25">
      <c r="A136" s="36"/>
      <c r="B136" s="29" t="s">
        <v>19</v>
      </c>
      <c r="C136" s="51" t="s">
        <v>38</v>
      </c>
      <c r="D136" s="51" t="s">
        <v>118</v>
      </c>
      <c r="E136" s="51" t="s">
        <v>131</v>
      </c>
      <c r="F136" s="53"/>
      <c r="G136" s="36"/>
      <c r="H136" s="43">
        <f>H137+H143</f>
        <v>149.72</v>
      </c>
      <c r="I136" s="43">
        <f>I137+I143</f>
        <v>143.44</v>
      </c>
      <c r="J136" s="43">
        <f>J137+J143</f>
        <v>143.44</v>
      </c>
    </row>
    <row r="137" spans="1:10" s="14" customFormat="1" ht="57.75" customHeight="1" x14ac:dyDescent="0.25">
      <c r="A137" s="36"/>
      <c r="B137" s="33" t="s">
        <v>132</v>
      </c>
      <c r="C137" s="51" t="s">
        <v>38</v>
      </c>
      <c r="D137" s="51" t="s">
        <v>118</v>
      </c>
      <c r="E137" s="51" t="s">
        <v>131</v>
      </c>
      <c r="F137" s="68" t="s">
        <v>133</v>
      </c>
      <c r="G137" s="69"/>
      <c r="H137" s="43">
        <f>H138</f>
        <v>100</v>
      </c>
      <c r="I137" s="43">
        <f t="shared" ref="I137:J139" si="16">I138</f>
        <v>100</v>
      </c>
      <c r="J137" s="43">
        <f t="shared" si="16"/>
        <v>100</v>
      </c>
    </row>
    <row r="138" spans="1:10" s="14" customFormat="1" ht="31.5" x14ac:dyDescent="0.25">
      <c r="A138" s="36"/>
      <c r="B138" s="34" t="s">
        <v>182</v>
      </c>
      <c r="C138" s="52" t="s">
        <v>38</v>
      </c>
      <c r="D138" s="52" t="s">
        <v>118</v>
      </c>
      <c r="E138" s="52" t="s">
        <v>131</v>
      </c>
      <c r="F138" s="70" t="s">
        <v>179</v>
      </c>
      <c r="G138" s="71"/>
      <c r="H138" s="47">
        <f>H139</f>
        <v>100</v>
      </c>
      <c r="I138" s="47">
        <f t="shared" si="16"/>
        <v>100</v>
      </c>
      <c r="J138" s="47">
        <f t="shared" si="16"/>
        <v>100</v>
      </c>
    </row>
    <row r="139" spans="1:10" s="14" customFormat="1" ht="21.75" customHeight="1" x14ac:dyDescent="0.25">
      <c r="A139" s="36"/>
      <c r="B139" s="34" t="s">
        <v>135</v>
      </c>
      <c r="C139" s="52" t="s">
        <v>38</v>
      </c>
      <c r="D139" s="52" t="s">
        <v>118</v>
      </c>
      <c r="E139" s="52" t="s">
        <v>131</v>
      </c>
      <c r="F139" s="70" t="s">
        <v>134</v>
      </c>
      <c r="G139" s="71"/>
      <c r="H139" s="47">
        <f>H140</f>
        <v>100</v>
      </c>
      <c r="I139" s="47">
        <f t="shared" si="16"/>
        <v>100</v>
      </c>
      <c r="J139" s="47">
        <f t="shared" si="16"/>
        <v>100</v>
      </c>
    </row>
    <row r="140" spans="1:10" s="14" customFormat="1" ht="24" customHeight="1" x14ac:dyDescent="0.25">
      <c r="A140" s="36"/>
      <c r="B140" s="21" t="s">
        <v>136</v>
      </c>
      <c r="C140" s="52" t="s">
        <v>38</v>
      </c>
      <c r="D140" s="52" t="s">
        <v>118</v>
      </c>
      <c r="E140" s="52" t="s">
        <v>131</v>
      </c>
      <c r="F140" s="70" t="s">
        <v>134</v>
      </c>
      <c r="G140" s="71"/>
      <c r="H140" s="47">
        <f>H142</f>
        <v>100</v>
      </c>
      <c r="I140" s="47">
        <f>I142</f>
        <v>100</v>
      </c>
      <c r="J140" s="47">
        <f>J142</f>
        <v>100</v>
      </c>
    </row>
    <row r="141" spans="1:10" s="14" customFormat="1" ht="39" customHeight="1" x14ac:dyDescent="0.25">
      <c r="A141" s="36"/>
      <c r="B141" s="21" t="s">
        <v>49</v>
      </c>
      <c r="C141" s="52" t="s">
        <v>38</v>
      </c>
      <c r="D141" s="52" t="s">
        <v>118</v>
      </c>
      <c r="E141" s="52" t="s">
        <v>131</v>
      </c>
      <c r="F141" s="70" t="s">
        <v>134</v>
      </c>
      <c r="G141" s="71">
        <v>200</v>
      </c>
      <c r="H141" s="47">
        <f>H142</f>
        <v>100</v>
      </c>
      <c r="I141" s="47">
        <f>I142</f>
        <v>100</v>
      </c>
      <c r="J141" s="47">
        <f>J142</f>
        <v>100</v>
      </c>
    </row>
    <row r="142" spans="1:10" s="14" customFormat="1" ht="39.75" customHeight="1" x14ac:dyDescent="0.25">
      <c r="A142" s="36"/>
      <c r="B142" s="23" t="s">
        <v>50</v>
      </c>
      <c r="C142" s="52" t="s">
        <v>38</v>
      </c>
      <c r="D142" s="52" t="s">
        <v>118</v>
      </c>
      <c r="E142" s="52" t="s">
        <v>131</v>
      </c>
      <c r="F142" s="70" t="s">
        <v>134</v>
      </c>
      <c r="G142" s="71">
        <v>240</v>
      </c>
      <c r="H142" s="47">
        <v>100</v>
      </c>
      <c r="I142" s="47">
        <v>100</v>
      </c>
      <c r="J142" s="47">
        <v>100</v>
      </c>
    </row>
    <row r="143" spans="1:10" s="14" customFormat="1" ht="54" customHeight="1" x14ac:dyDescent="0.25">
      <c r="A143" s="36"/>
      <c r="B143" s="33" t="s">
        <v>69</v>
      </c>
      <c r="C143" s="51" t="s">
        <v>38</v>
      </c>
      <c r="D143" s="72" t="s">
        <v>118</v>
      </c>
      <c r="E143" s="72" t="s">
        <v>131</v>
      </c>
      <c r="F143" s="73" t="s">
        <v>88</v>
      </c>
      <c r="G143" s="72"/>
      <c r="H143" s="44">
        <f>H144</f>
        <v>49.72</v>
      </c>
      <c r="I143" s="44">
        <f t="shared" ref="I143:J145" si="17">I144</f>
        <v>43.44</v>
      </c>
      <c r="J143" s="44">
        <f t="shared" si="17"/>
        <v>43.44</v>
      </c>
    </row>
    <row r="144" spans="1:10" s="14" customFormat="1" ht="15.75" x14ac:dyDescent="0.25">
      <c r="A144" s="36"/>
      <c r="B144" s="21" t="s">
        <v>7</v>
      </c>
      <c r="C144" s="52" t="s">
        <v>38</v>
      </c>
      <c r="D144" s="52" t="s">
        <v>118</v>
      </c>
      <c r="E144" s="52" t="s">
        <v>131</v>
      </c>
      <c r="F144" s="59" t="s">
        <v>72</v>
      </c>
      <c r="G144" s="72"/>
      <c r="H144" s="45">
        <f>H145</f>
        <v>49.72</v>
      </c>
      <c r="I144" s="45">
        <f t="shared" si="17"/>
        <v>43.44</v>
      </c>
      <c r="J144" s="45">
        <f t="shared" si="17"/>
        <v>43.44</v>
      </c>
    </row>
    <row r="145" spans="1:10" s="14" customFormat="1" ht="15.75" x14ac:dyDescent="0.25">
      <c r="A145" s="36"/>
      <c r="B145" s="21" t="s">
        <v>7</v>
      </c>
      <c r="C145" s="52" t="s">
        <v>38</v>
      </c>
      <c r="D145" s="52" t="s">
        <v>118</v>
      </c>
      <c r="E145" s="52" t="s">
        <v>131</v>
      </c>
      <c r="F145" s="59" t="s">
        <v>73</v>
      </c>
      <c r="G145" s="54"/>
      <c r="H145" s="45">
        <f>H146</f>
        <v>49.72</v>
      </c>
      <c r="I145" s="45">
        <f t="shared" si="17"/>
        <v>43.44</v>
      </c>
      <c r="J145" s="45">
        <f t="shared" si="17"/>
        <v>43.44</v>
      </c>
    </row>
    <row r="146" spans="1:10" s="14" customFormat="1" ht="27.75" customHeight="1" x14ac:dyDescent="0.25">
      <c r="A146" s="36"/>
      <c r="B146" s="21" t="s">
        <v>136</v>
      </c>
      <c r="C146" s="52" t="s">
        <v>38</v>
      </c>
      <c r="D146" s="52" t="s">
        <v>118</v>
      </c>
      <c r="E146" s="52" t="s">
        <v>131</v>
      </c>
      <c r="F146" s="52" t="s">
        <v>137</v>
      </c>
      <c r="G146" s="54"/>
      <c r="H146" s="45">
        <f>H148</f>
        <v>49.72</v>
      </c>
      <c r="I146" s="45">
        <f>I148</f>
        <v>43.44</v>
      </c>
      <c r="J146" s="45">
        <f>J148</f>
        <v>43.44</v>
      </c>
    </row>
    <row r="147" spans="1:10" s="14" customFormat="1" ht="36.75" customHeight="1" x14ac:dyDescent="0.25">
      <c r="A147" s="36"/>
      <c r="B147" s="21" t="s">
        <v>49</v>
      </c>
      <c r="C147" s="52" t="s">
        <v>38</v>
      </c>
      <c r="D147" s="52" t="s">
        <v>118</v>
      </c>
      <c r="E147" s="52" t="s">
        <v>131</v>
      </c>
      <c r="F147" s="52" t="s">
        <v>137</v>
      </c>
      <c r="G147" s="54">
        <v>200</v>
      </c>
      <c r="H147" s="45">
        <f>H148</f>
        <v>49.72</v>
      </c>
      <c r="I147" s="45">
        <f>I148</f>
        <v>43.44</v>
      </c>
      <c r="J147" s="45">
        <f>J148</f>
        <v>43.44</v>
      </c>
    </row>
    <row r="148" spans="1:10" s="14" customFormat="1" ht="46.5" customHeight="1" x14ac:dyDescent="0.25">
      <c r="A148" s="36"/>
      <c r="B148" s="23" t="s">
        <v>50</v>
      </c>
      <c r="C148" s="52" t="s">
        <v>38</v>
      </c>
      <c r="D148" s="52" t="s">
        <v>118</v>
      </c>
      <c r="E148" s="52" t="s">
        <v>131</v>
      </c>
      <c r="F148" s="52" t="s">
        <v>137</v>
      </c>
      <c r="G148" s="54">
        <v>240</v>
      </c>
      <c r="H148" s="45">
        <f>143.44-100+6.28</f>
        <v>49.72</v>
      </c>
      <c r="I148" s="45">
        <f>143.44-100</f>
        <v>43.44</v>
      </c>
      <c r="J148" s="45">
        <f>143.44-100</f>
        <v>43.44</v>
      </c>
    </row>
    <row r="149" spans="1:10" s="14" customFormat="1" ht="21.75" customHeight="1" x14ac:dyDescent="0.25">
      <c r="A149" s="36">
        <v>5</v>
      </c>
      <c r="B149" s="29" t="s">
        <v>20</v>
      </c>
      <c r="C149" s="51" t="s">
        <v>38</v>
      </c>
      <c r="D149" s="53" t="s">
        <v>138</v>
      </c>
      <c r="E149" s="53"/>
      <c r="F149" s="53" t="s">
        <v>139</v>
      </c>
      <c r="G149" s="36" t="s">
        <v>139</v>
      </c>
      <c r="H149" s="43">
        <f>H150+H157+H172</f>
        <v>5204.3520399999998</v>
      </c>
      <c r="I149" s="43">
        <f>I150+I157+I172</f>
        <v>4037.5505099999996</v>
      </c>
      <c r="J149" s="43">
        <f>J150+J157+J172</f>
        <v>3785.21126</v>
      </c>
    </row>
    <row r="150" spans="1:10" s="14" customFormat="1" ht="15.75" x14ac:dyDescent="0.25">
      <c r="A150" s="36"/>
      <c r="B150" s="29" t="s">
        <v>27</v>
      </c>
      <c r="C150" s="51" t="s">
        <v>38</v>
      </c>
      <c r="D150" s="51" t="s">
        <v>138</v>
      </c>
      <c r="E150" s="51" t="s">
        <v>140</v>
      </c>
      <c r="F150" s="53"/>
      <c r="G150" s="36"/>
      <c r="H150" s="43">
        <f>H151</f>
        <v>88.464999999999989</v>
      </c>
      <c r="I150" s="43">
        <f t="shared" ref="I150:J153" si="18">I151</f>
        <v>84.444999999999993</v>
      </c>
      <c r="J150" s="43">
        <f t="shared" si="18"/>
        <v>84.444999999999993</v>
      </c>
    </row>
    <row r="151" spans="1:10" s="14" customFormat="1" ht="47.25" x14ac:dyDescent="0.25">
      <c r="A151" s="36"/>
      <c r="B151" s="29" t="s">
        <v>69</v>
      </c>
      <c r="C151" s="51" t="s">
        <v>38</v>
      </c>
      <c r="D151" s="55" t="s">
        <v>138</v>
      </c>
      <c r="E151" s="52" t="s">
        <v>140</v>
      </c>
      <c r="F151" s="58" t="s">
        <v>88</v>
      </c>
      <c r="G151" s="36"/>
      <c r="H151" s="44">
        <f>H152</f>
        <v>88.464999999999989</v>
      </c>
      <c r="I151" s="44">
        <f t="shared" si="18"/>
        <v>84.444999999999993</v>
      </c>
      <c r="J151" s="44">
        <f t="shared" si="18"/>
        <v>84.444999999999993</v>
      </c>
    </row>
    <row r="152" spans="1:10" s="14" customFormat="1" ht="15.75" x14ac:dyDescent="0.25">
      <c r="A152" s="36"/>
      <c r="B152" s="21" t="s">
        <v>7</v>
      </c>
      <c r="C152" s="52" t="s">
        <v>38</v>
      </c>
      <c r="D152" s="55" t="s">
        <v>138</v>
      </c>
      <c r="E152" s="52" t="s">
        <v>140</v>
      </c>
      <c r="F152" s="59" t="s">
        <v>72</v>
      </c>
      <c r="G152" s="36"/>
      <c r="H152" s="45">
        <f>H153</f>
        <v>88.464999999999989</v>
      </c>
      <c r="I152" s="45">
        <f t="shared" si="18"/>
        <v>84.444999999999993</v>
      </c>
      <c r="J152" s="45">
        <f t="shared" si="18"/>
        <v>84.444999999999993</v>
      </c>
    </row>
    <row r="153" spans="1:10" s="14" customFormat="1" ht="15.75" x14ac:dyDescent="0.25">
      <c r="A153" s="36"/>
      <c r="B153" s="21" t="s">
        <v>7</v>
      </c>
      <c r="C153" s="52" t="s">
        <v>38</v>
      </c>
      <c r="D153" s="55" t="s">
        <v>138</v>
      </c>
      <c r="E153" s="52" t="s">
        <v>140</v>
      </c>
      <c r="F153" s="59" t="s">
        <v>73</v>
      </c>
      <c r="G153" s="56"/>
      <c r="H153" s="45">
        <f>H154</f>
        <v>88.464999999999989</v>
      </c>
      <c r="I153" s="45">
        <f t="shared" si="18"/>
        <v>84.444999999999993</v>
      </c>
      <c r="J153" s="45">
        <f t="shared" si="18"/>
        <v>84.444999999999993</v>
      </c>
    </row>
    <row r="154" spans="1:10" s="14" customFormat="1" ht="15.75" x14ac:dyDescent="0.25">
      <c r="A154" s="36"/>
      <c r="B154" s="23" t="s">
        <v>141</v>
      </c>
      <c r="C154" s="52" t="s">
        <v>38</v>
      </c>
      <c r="D154" s="55" t="s">
        <v>138</v>
      </c>
      <c r="E154" s="52" t="s">
        <v>140</v>
      </c>
      <c r="F154" s="55" t="s">
        <v>142</v>
      </c>
      <c r="G154" s="56"/>
      <c r="H154" s="45">
        <f>H156</f>
        <v>88.464999999999989</v>
      </c>
      <c r="I154" s="45">
        <f>I156</f>
        <v>84.444999999999993</v>
      </c>
      <c r="J154" s="45">
        <f>J156</f>
        <v>84.444999999999993</v>
      </c>
    </row>
    <row r="155" spans="1:10" s="14" customFormat="1" ht="31.5" x14ac:dyDescent="0.25">
      <c r="A155" s="36"/>
      <c r="B155" s="21" t="s">
        <v>49</v>
      </c>
      <c r="C155" s="52" t="s">
        <v>38</v>
      </c>
      <c r="D155" s="55" t="s">
        <v>138</v>
      </c>
      <c r="E155" s="52" t="s">
        <v>140</v>
      </c>
      <c r="F155" s="55" t="s">
        <v>142</v>
      </c>
      <c r="G155" s="56">
        <v>200</v>
      </c>
      <c r="H155" s="45">
        <f>H156</f>
        <v>88.464999999999989</v>
      </c>
      <c r="I155" s="45">
        <f>I156</f>
        <v>84.444999999999993</v>
      </c>
      <c r="J155" s="45">
        <f>J156</f>
        <v>84.444999999999993</v>
      </c>
    </row>
    <row r="156" spans="1:10" s="14" customFormat="1" ht="33" customHeight="1" x14ac:dyDescent="0.25">
      <c r="A156" s="36"/>
      <c r="B156" s="23" t="s">
        <v>50</v>
      </c>
      <c r="C156" s="52" t="s">
        <v>38</v>
      </c>
      <c r="D156" s="55" t="s">
        <v>138</v>
      </c>
      <c r="E156" s="52" t="s">
        <v>140</v>
      </c>
      <c r="F156" s="55" t="s">
        <v>142</v>
      </c>
      <c r="G156" s="56">
        <v>240</v>
      </c>
      <c r="H156" s="45">
        <f>84.445+4.02</f>
        <v>88.464999999999989</v>
      </c>
      <c r="I156" s="45">
        <v>84.444999999999993</v>
      </c>
      <c r="J156" s="45">
        <v>84.444999999999993</v>
      </c>
    </row>
    <row r="157" spans="1:10" s="24" customFormat="1" ht="15.75" x14ac:dyDescent="0.25">
      <c r="A157" s="41"/>
      <c r="B157" s="29" t="s">
        <v>24</v>
      </c>
      <c r="C157" s="51" t="s">
        <v>38</v>
      </c>
      <c r="D157" s="51" t="s">
        <v>138</v>
      </c>
      <c r="E157" s="51" t="s">
        <v>143</v>
      </c>
      <c r="F157" s="53"/>
      <c r="G157" s="36"/>
      <c r="H157" s="43">
        <f>H164+H158</f>
        <v>176.72131999999999</v>
      </c>
      <c r="I157" s="43">
        <f>I164+I158</f>
        <v>92.6</v>
      </c>
      <c r="J157" s="43">
        <f>J164+J158</f>
        <v>92.6</v>
      </c>
    </row>
    <row r="158" spans="1:10" s="14" customFormat="1" ht="56.25" hidden="1" customHeight="1" x14ac:dyDescent="0.25">
      <c r="A158" s="36"/>
      <c r="B158" s="29" t="s">
        <v>104</v>
      </c>
      <c r="C158" s="51" t="s">
        <v>38</v>
      </c>
      <c r="D158" s="53" t="s">
        <v>138</v>
      </c>
      <c r="E158" s="53" t="s">
        <v>143</v>
      </c>
      <c r="F158" s="58" t="s">
        <v>105</v>
      </c>
      <c r="G158" s="57"/>
      <c r="H158" s="43">
        <f>H159</f>
        <v>0</v>
      </c>
      <c r="I158" s="43">
        <f>I159</f>
        <v>0</v>
      </c>
      <c r="J158" s="43">
        <f>J159</f>
        <v>0</v>
      </c>
    </row>
    <row r="159" spans="1:10" s="14" customFormat="1" ht="19.5" hidden="1" customHeight="1" x14ac:dyDescent="0.25">
      <c r="A159" s="36"/>
      <c r="B159" s="21" t="s">
        <v>106</v>
      </c>
      <c r="C159" s="51" t="s">
        <v>38</v>
      </c>
      <c r="D159" s="55" t="s">
        <v>138</v>
      </c>
      <c r="E159" s="55" t="s">
        <v>143</v>
      </c>
      <c r="F159" s="59" t="s">
        <v>107</v>
      </c>
      <c r="G159" s="54"/>
      <c r="H159" s="47">
        <f>H160+H162</f>
        <v>0</v>
      </c>
      <c r="I159" s="47">
        <f>I160+I162</f>
        <v>0</v>
      </c>
      <c r="J159" s="47">
        <f>J160+J162</f>
        <v>0</v>
      </c>
    </row>
    <row r="160" spans="1:10" s="14" customFormat="1" ht="17.25" hidden="1" customHeight="1" x14ac:dyDescent="0.25">
      <c r="A160" s="36"/>
      <c r="B160" s="21" t="s">
        <v>144</v>
      </c>
      <c r="C160" s="51" t="s">
        <v>38</v>
      </c>
      <c r="D160" s="55" t="s">
        <v>138</v>
      </c>
      <c r="E160" s="55" t="s">
        <v>143</v>
      </c>
      <c r="F160" s="59" t="s">
        <v>109</v>
      </c>
      <c r="G160" s="54"/>
      <c r="H160" s="47">
        <f>H161</f>
        <v>0</v>
      </c>
      <c r="I160" s="47">
        <f>I161</f>
        <v>0</v>
      </c>
      <c r="J160" s="47">
        <f>J161</f>
        <v>0</v>
      </c>
    </row>
    <row r="161" spans="1:10" s="14" customFormat="1" ht="19.5" hidden="1" customHeight="1" x14ac:dyDescent="0.25">
      <c r="A161" s="36"/>
      <c r="B161" s="21" t="s">
        <v>50</v>
      </c>
      <c r="C161" s="51" t="s">
        <v>38</v>
      </c>
      <c r="D161" s="55" t="s">
        <v>138</v>
      </c>
      <c r="E161" s="55" t="s">
        <v>143</v>
      </c>
      <c r="F161" s="59" t="s">
        <v>109</v>
      </c>
      <c r="G161" s="54">
        <v>240</v>
      </c>
      <c r="H161" s="47">
        <v>0</v>
      </c>
      <c r="I161" s="47">
        <v>0</v>
      </c>
      <c r="J161" s="47">
        <v>0</v>
      </c>
    </row>
    <row r="162" spans="1:10" s="14" customFormat="1" ht="19.5" hidden="1" customHeight="1" x14ac:dyDescent="0.25">
      <c r="A162" s="36"/>
      <c r="B162" s="23" t="s">
        <v>108</v>
      </c>
      <c r="C162" s="51" t="s">
        <v>38</v>
      </c>
      <c r="D162" s="55" t="s">
        <v>138</v>
      </c>
      <c r="E162" s="55" t="s">
        <v>143</v>
      </c>
      <c r="F162" s="59" t="s">
        <v>110</v>
      </c>
      <c r="G162" s="56"/>
      <c r="H162" s="47">
        <f>H163</f>
        <v>0</v>
      </c>
      <c r="I162" s="47">
        <f>I163</f>
        <v>0</v>
      </c>
      <c r="J162" s="47">
        <f>J163</f>
        <v>0</v>
      </c>
    </row>
    <row r="163" spans="1:10" s="14" customFormat="1" ht="18" hidden="1" customHeight="1" x14ac:dyDescent="0.25">
      <c r="A163" s="36"/>
      <c r="B163" s="23" t="s">
        <v>50</v>
      </c>
      <c r="C163" s="51" t="s">
        <v>38</v>
      </c>
      <c r="D163" s="55" t="s">
        <v>138</v>
      </c>
      <c r="E163" s="55" t="s">
        <v>143</v>
      </c>
      <c r="F163" s="59" t="s">
        <v>110</v>
      </c>
      <c r="G163" s="54">
        <v>240</v>
      </c>
      <c r="H163" s="47">
        <v>0</v>
      </c>
      <c r="I163" s="47">
        <v>0</v>
      </c>
      <c r="J163" s="47">
        <v>0</v>
      </c>
    </row>
    <row r="164" spans="1:10" s="14" customFormat="1" ht="47.25" x14ac:dyDescent="0.25">
      <c r="A164" s="36"/>
      <c r="B164" s="29" t="s">
        <v>69</v>
      </c>
      <c r="C164" s="51" t="s">
        <v>38</v>
      </c>
      <c r="D164" s="53" t="s">
        <v>138</v>
      </c>
      <c r="E164" s="53" t="s">
        <v>143</v>
      </c>
      <c r="F164" s="58" t="s">
        <v>88</v>
      </c>
      <c r="G164" s="57"/>
      <c r="H164" s="44">
        <f>H165</f>
        <v>176.72131999999999</v>
      </c>
      <c r="I164" s="44">
        <f t="shared" ref="I164:J166" si="19">I165</f>
        <v>92.6</v>
      </c>
      <c r="J164" s="44">
        <f t="shared" si="19"/>
        <v>92.6</v>
      </c>
    </row>
    <row r="165" spans="1:10" s="14" customFormat="1" ht="15.75" x14ac:dyDescent="0.25">
      <c r="A165" s="36"/>
      <c r="B165" s="21" t="s">
        <v>71</v>
      </c>
      <c r="C165" s="52" t="s">
        <v>38</v>
      </c>
      <c r="D165" s="55" t="s">
        <v>138</v>
      </c>
      <c r="E165" s="55" t="s">
        <v>143</v>
      </c>
      <c r="F165" s="59" t="s">
        <v>72</v>
      </c>
      <c r="G165" s="57"/>
      <c r="H165" s="47">
        <f>H166</f>
        <v>176.72131999999999</v>
      </c>
      <c r="I165" s="47">
        <f t="shared" si="19"/>
        <v>92.6</v>
      </c>
      <c r="J165" s="47">
        <f t="shared" si="19"/>
        <v>92.6</v>
      </c>
    </row>
    <row r="166" spans="1:10" s="14" customFormat="1" ht="15.75" x14ac:dyDescent="0.25">
      <c r="A166" s="36"/>
      <c r="B166" s="21" t="s">
        <v>71</v>
      </c>
      <c r="C166" s="52" t="s">
        <v>38</v>
      </c>
      <c r="D166" s="55" t="s">
        <v>138</v>
      </c>
      <c r="E166" s="55" t="s">
        <v>143</v>
      </c>
      <c r="F166" s="59" t="s">
        <v>73</v>
      </c>
      <c r="G166" s="56"/>
      <c r="H166" s="47">
        <f>H167</f>
        <v>176.72131999999999</v>
      </c>
      <c r="I166" s="47">
        <f t="shared" si="19"/>
        <v>92.6</v>
      </c>
      <c r="J166" s="47">
        <f t="shared" si="19"/>
        <v>92.6</v>
      </c>
    </row>
    <row r="167" spans="1:10" s="14" customFormat="1" ht="21" customHeight="1" x14ac:dyDescent="0.25">
      <c r="A167" s="36"/>
      <c r="B167" s="23" t="s">
        <v>145</v>
      </c>
      <c r="C167" s="52" t="s">
        <v>38</v>
      </c>
      <c r="D167" s="55" t="s">
        <v>138</v>
      </c>
      <c r="E167" s="55" t="s">
        <v>143</v>
      </c>
      <c r="F167" s="59" t="s">
        <v>146</v>
      </c>
      <c r="G167" s="56"/>
      <c r="H167" s="47">
        <f>H169+H171</f>
        <v>176.72131999999999</v>
      </c>
      <c r="I167" s="47">
        <f>I169</f>
        <v>92.6</v>
      </c>
      <c r="J167" s="47">
        <f>J169</f>
        <v>92.6</v>
      </c>
    </row>
    <row r="168" spans="1:10" s="14" customFormat="1" ht="31.5" x14ac:dyDescent="0.25">
      <c r="A168" s="36"/>
      <c r="B168" s="21" t="s">
        <v>49</v>
      </c>
      <c r="C168" s="52" t="s">
        <v>38</v>
      </c>
      <c r="D168" s="55" t="s">
        <v>138</v>
      </c>
      <c r="E168" s="55" t="s">
        <v>143</v>
      </c>
      <c r="F168" s="59" t="s">
        <v>146</v>
      </c>
      <c r="G168" s="56">
        <v>200</v>
      </c>
      <c r="H168" s="47">
        <f>H169</f>
        <v>92.6</v>
      </c>
      <c r="I168" s="47">
        <f>I169</f>
        <v>92.6</v>
      </c>
      <c r="J168" s="47">
        <f>J169</f>
        <v>92.6</v>
      </c>
    </row>
    <row r="169" spans="1:10" s="14" customFormat="1" ht="36" customHeight="1" x14ac:dyDescent="0.25">
      <c r="A169" s="36"/>
      <c r="B169" s="23" t="s">
        <v>50</v>
      </c>
      <c r="C169" s="52" t="s">
        <v>38</v>
      </c>
      <c r="D169" s="55" t="s">
        <v>138</v>
      </c>
      <c r="E169" s="55" t="s">
        <v>143</v>
      </c>
      <c r="F169" s="59" t="s">
        <v>146</v>
      </c>
      <c r="G169" s="56">
        <v>240</v>
      </c>
      <c r="H169" s="47">
        <f>92.6</f>
        <v>92.6</v>
      </c>
      <c r="I169" s="47">
        <v>92.6</v>
      </c>
      <c r="J169" s="47">
        <v>92.6</v>
      </c>
    </row>
    <row r="170" spans="1:10" s="14" customFormat="1" ht="36" customHeight="1" x14ac:dyDescent="0.25">
      <c r="A170" s="36"/>
      <c r="B170" s="21" t="s">
        <v>8</v>
      </c>
      <c r="C170" s="52" t="s">
        <v>38</v>
      </c>
      <c r="D170" s="55" t="s">
        <v>138</v>
      </c>
      <c r="E170" s="55" t="s">
        <v>143</v>
      </c>
      <c r="F170" s="59" t="s">
        <v>146</v>
      </c>
      <c r="G170" s="56">
        <v>800</v>
      </c>
      <c r="H170" s="47">
        <f>H171</f>
        <v>84.121319999999997</v>
      </c>
      <c r="I170" s="47">
        <v>0</v>
      </c>
      <c r="J170" s="47">
        <v>0</v>
      </c>
    </row>
    <row r="171" spans="1:10" s="14" customFormat="1" ht="36" customHeight="1" x14ac:dyDescent="0.25">
      <c r="A171" s="36"/>
      <c r="B171" s="21" t="s">
        <v>189</v>
      </c>
      <c r="C171" s="52" t="s">
        <v>38</v>
      </c>
      <c r="D171" s="55" t="s">
        <v>138</v>
      </c>
      <c r="E171" s="55" t="s">
        <v>143</v>
      </c>
      <c r="F171" s="59" t="s">
        <v>146</v>
      </c>
      <c r="G171" s="56">
        <v>850</v>
      </c>
      <c r="H171" s="45">
        <v>84.121319999999997</v>
      </c>
      <c r="I171" s="47">
        <v>0</v>
      </c>
      <c r="J171" s="47">
        <v>0</v>
      </c>
    </row>
    <row r="172" spans="1:10" s="14" customFormat="1" ht="19.5" customHeight="1" x14ac:dyDescent="0.25">
      <c r="A172" s="36"/>
      <c r="B172" s="29" t="s">
        <v>21</v>
      </c>
      <c r="C172" s="51" t="s">
        <v>38</v>
      </c>
      <c r="D172" s="51" t="s">
        <v>138</v>
      </c>
      <c r="E172" s="51" t="s">
        <v>147</v>
      </c>
      <c r="F172" s="53"/>
      <c r="G172" s="36"/>
      <c r="H172" s="43">
        <f>H173+H178+H183+H207+H199</f>
        <v>4939.16572</v>
      </c>
      <c r="I172" s="43">
        <f>I173+I178+I183+I207</f>
        <v>3860.5055099999995</v>
      </c>
      <c r="J172" s="43">
        <f>J173+J178+J183+J207</f>
        <v>3608.16626</v>
      </c>
    </row>
    <row r="173" spans="1:10" s="16" customFormat="1" ht="71.25" customHeight="1" x14ac:dyDescent="0.25">
      <c r="A173" s="36"/>
      <c r="B173" s="29" t="s">
        <v>183</v>
      </c>
      <c r="C173" s="51" t="s">
        <v>38</v>
      </c>
      <c r="D173" s="51" t="s">
        <v>138</v>
      </c>
      <c r="E173" s="51" t="s">
        <v>147</v>
      </c>
      <c r="F173" s="53" t="s">
        <v>148</v>
      </c>
      <c r="G173" s="36"/>
      <c r="H173" s="43">
        <f>H174</f>
        <v>1432.58</v>
      </c>
      <c r="I173" s="43">
        <f t="shared" ref="I173:J176" si="20">I174</f>
        <v>1468.6189999999999</v>
      </c>
      <c r="J173" s="43">
        <f t="shared" si="20"/>
        <v>1362.146</v>
      </c>
    </row>
    <row r="174" spans="1:10" s="14" customFormat="1" ht="55.5" customHeight="1" x14ac:dyDescent="0.25">
      <c r="A174" s="36"/>
      <c r="B174" s="23" t="s">
        <v>184</v>
      </c>
      <c r="C174" s="52" t="s">
        <v>38</v>
      </c>
      <c r="D174" s="52" t="s">
        <v>138</v>
      </c>
      <c r="E174" s="52" t="s">
        <v>147</v>
      </c>
      <c r="F174" s="55" t="s">
        <v>149</v>
      </c>
      <c r="G174" s="56"/>
      <c r="H174" s="47">
        <f>H175</f>
        <v>1432.58</v>
      </c>
      <c r="I174" s="47">
        <f t="shared" si="20"/>
        <v>1468.6189999999999</v>
      </c>
      <c r="J174" s="47">
        <f t="shared" si="20"/>
        <v>1362.146</v>
      </c>
    </row>
    <row r="175" spans="1:10" s="14" customFormat="1" ht="39.75" customHeight="1" x14ac:dyDescent="0.25">
      <c r="A175" s="36"/>
      <c r="B175" s="21" t="s">
        <v>150</v>
      </c>
      <c r="C175" s="52" t="s">
        <v>38</v>
      </c>
      <c r="D175" s="52" t="s">
        <v>138</v>
      </c>
      <c r="E175" s="52" t="s">
        <v>147</v>
      </c>
      <c r="F175" s="55" t="s">
        <v>149</v>
      </c>
      <c r="G175" s="56"/>
      <c r="H175" s="47">
        <f>H176</f>
        <v>1432.58</v>
      </c>
      <c r="I175" s="47">
        <f t="shared" si="20"/>
        <v>1468.6189999999999</v>
      </c>
      <c r="J175" s="47">
        <f t="shared" si="20"/>
        <v>1362.146</v>
      </c>
    </row>
    <row r="176" spans="1:10" s="14" customFormat="1" ht="36" customHeight="1" x14ac:dyDescent="0.25">
      <c r="A176" s="36"/>
      <c r="B176" s="21" t="s">
        <v>49</v>
      </c>
      <c r="C176" s="52" t="s">
        <v>38</v>
      </c>
      <c r="D176" s="52" t="s">
        <v>138</v>
      </c>
      <c r="E176" s="52" t="s">
        <v>147</v>
      </c>
      <c r="F176" s="55" t="s">
        <v>149</v>
      </c>
      <c r="G176" s="56">
        <v>200</v>
      </c>
      <c r="H176" s="47">
        <f>H177</f>
        <v>1432.58</v>
      </c>
      <c r="I176" s="47">
        <f t="shared" si="20"/>
        <v>1468.6189999999999</v>
      </c>
      <c r="J176" s="47">
        <f t="shared" si="20"/>
        <v>1362.146</v>
      </c>
    </row>
    <row r="177" spans="1:10" s="14" customFormat="1" ht="44.25" customHeight="1" x14ac:dyDescent="0.25">
      <c r="A177" s="36"/>
      <c r="B177" s="23" t="s">
        <v>50</v>
      </c>
      <c r="C177" s="52" t="s">
        <v>38</v>
      </c>
      <c r="D177" s="52" t="s">
        <v>138</v>
      </c>
      <c r="E177" s="52" t="s">
        <v>147</v>
      </c>
      <c r="F177" s="55" t="s">
        <v>149</v>
      </c>
      <c r="G177" s="56">
        <v>240</v>
      </c>
      <c r="H177" s="47">
        <f>805.7+626.88</f>
        <v>1432.58</v>
      </c>
      <c r="I177" s="75">
        <v>1468.6189999999999</v>
      </c>
      <c r="J177" s="75">
        <v>1362.146</v>
      </c>
    </row>
    <row r="178" spans="1:10" s="14" customFormat="1" ht="72.75" customHeight="1" x14ac:dyDescent="0.25">
      <c r="A178" s="36"/>
      <c r="B178" s="29" t="s">
        <v>185</v>
      </c>
      <c r="C178" s="51" t="s">
        <v>38</v>
      </c>
      <c r="D178" s="51" t="s">
        <v>138</v>
      </c>
      <c r="E178" s="51" t="s">
        <v>147</v>
      </c>
      <c r="F178" s="53" t="s">
        <v>151</v>
      </c>
      <c r="G178" s="36"/>
      <c r="H178" s="43">
        <f>H179</f>
        <v>36</v>
      </c>
      <c r="I178" s="43">
        <f t="shared" ref="I178:J181" si="21">I179</f>
        <v>36</v>
      </c>
      <c r="J178" s="43">
        <f t="shared" si="21"/>
        <v>36</v>
      </c>
    </row>
    <row r="179" spans="1:10" s="14" customFormat="1" ht="47.25" customHeight="1" x14ac:dyDescent="0.25">
      <c r="A179" s="36"/>
      <c r="B179" s="23" t="s">
        <v>152</v>
      </c>
      <c r="C179" s="52" t="s">
        <v>38</v>
      </c>
      <c r="D179" s="52" t="s">
        <v>138</v>
      </c>
      <c r="E179" s="52" t="s">
        <v>147</v>
      </c>
      <c r="F179" s="55" t="s">
        <v>151</v>
      </c>
      <c r="G179" s="56"/>
      <c r="H179" s="47">
        <f>H180</f>
        <v>36</v>
      </c>
      <c r="I179" s="47">
        <f t="shared" si="21"/>
        <v>36</v>
      </c>
      <c r="J179" s="47">
        <f t="shared" si="21"/>
        <v>36</v>
      </c>
    </row>
    <row r="180" spans="1:10" s="14" customFormat="1" ht="35.25" customHeight="1" x14ac:dyDescent="0.25">
      <c r="A180" s="36"/>
      <c r="B180" s="21" t="s">
        <v>153</v>
      </c>
      <c r="C180" s="52" t="s">
        <v>38</v>
      </c>
      <c r="D180" s="52" t="s">
        <v>138</v>
      </c>
      <c r="E180" s="52" t="s">
        <v>147</v>
      </c>
      <c r="F180" s="55" t="s">
        <v>154</v>
      </c>
      <c r="G180" s="56"/>
      <c r="H180" s="47">
        <f>H181</f>
        <v>36</v>
      </c>
      <c r="I180" s="47">
        <f t="shared" si="21"/>
        <v>36</v>
      </c>
      <c r="J180" s="47">
        <f t="shared" si="21"/>
        <v>36</v>
      </c>
    </row>
    <row r="181" spans="1:10" s="14" customFormat="1" ht="43.5" customHeight="1" x14ac:dyDescent="0.25">
      <c r="A181" s="36"/>
      <c r="B181" s="21" t="s">
        <v>49</v>
      </c>
      <c r="C181" s="52" t="s">
        <v>38</v>
      </c>
      <c r="D181" s="52" t="s">
        <v>138</v>
      </c>
      <c r="E181" s="52" t="s">
        <v>147</v>
      </c>
      <c r="F181" s="55" t="s">
        <v>154</v>
      </c>
      <c r="G181" s="56">
        <v>200</v>
      </c>
      <c r="H181" s="47">
        <f>H182</f>
        <v>36</v>
      </c>
      <c r="I181" s="47">
        <f t="shared" si="21"/>
        <v>36</v>
      </c>
      <c r="J181" s="47">
        <f t="shared" si="21"/>
        <v>36</v>
      </c>
    </row>
    <row r="182" spans="1:10" s="14" customFormat="1" ht="49.5" customHeight="1" x14ac:dyDescent="0.25">
      <c r="A182" s="36"/>
      <c r="B182" s="23" t="s">
        <v>50</v>
      </c>
      <c r="C182" s="52" t="s">
        <v>38</v>
      </c>
      <c r="D182" s="52" t="s">
        <v>138</v>
      </c>
      <c r="E182" s="52" t="s">
        <v>147</v>
      </c>
      <c r="F182" s="55" t="s">
        <v>154</v>
      </c>
      <c r="G182" s="56">
        <v>240</v>
      </c>
      <c r="H182" s="47">
        <f>30+6</f>
        <v>36</v>
      </c>
      <c r="I182" s="47">
        <v>36</v>
      </c>
      <c r="J182" s="47">
        <v>36</v>
      </c>
    </row>
    <row r="183" spans="1:10" s="14" customFormat="1" ht="77.25" customHeight="1" x14ac:dyDescent="0.25">
      <c r="A183" s="36"/>
      <c r="B183" s="29" t="s">
        <v>186</v>
      </c>
      <c r="C183" s="51" t="s">
        <v>38</v>
      </c>
      <c r="D183" s="53" t="s">
        <v>138</v>
      </c>
      <c r="E183" s="53" t="s">
        <v>147</v>
      </c>
      <c r="F183" s="58" t="s">
        <v>105</v>
      </c>
      <c r="G183" s="57"/>
      <c r="H183" s="43">
        <f>H184</f>
        <v>1507.6299999999999</v>
      </c>
      <c r="I183" s="43">
        <f>I184</f>
        <v>568</v>
      </c>
      <c r="J183" s="43">
        <f>J184</f>
        <v>568</v>
      </c>
    </row>
    <row r="184" spans="1:10" s="14" customFormat="1" ht="39" customHeight="1" x14ac:dyDescent="0.25">
      <c r="B184" s="21" t="s">
        <v>106</v>
      </c>
      <c r="C184" s="52" t="s">
        <v>38</v>
      </c>
      <c r="D184" s="55" t="s">
        <v>138</v>
      </c>
      <c r="E184" s="55" t="s">
        <v>147</v>
      </c>
      <c r="F184" s="59" t="s">
        <v>107</v>
      </c>
      <c r="G184" s="54"/>
      <c r="H184" s="47">
        <f>H185+H190+H193+H196+H187</f>
        <v>1507.6299999999999</v>
      </c>
      <c r="I184" s="47">
        <f>I185+I190+I193+I196</f>
        <v>568</v>
      </c>
      <c r="J184" s="47">
        <f>J185+J190+J193+J196</f>
        <v>568</v>
      </c>
    </row>
    <row r="185" spans="1:10" s="14" customFormat="1" ht="22.5" hidden="1" customHeight="1" x14ac:dyDescent="0.25">
      <c r="A185" s="36"/>
      <c r="B185" s="21" t="s">
        <v>108</v>
      </c>
      <c r="C185" s="52" t="s">
        <v>38</v>
      </c>
      <c r="D185" s="55" t="s">
        <v>138</v>
      </c>
      <c r="E185" s="55" t="s">
        <v>147</v>
      </c>
      <c r="F185" s="59" t="s">
        <v>109</v>
      </c>
      <c r="G185" s="54"/>
      <c r="H185" s="47">
        <f>H186</f>
        <v>0</v>
      </c>
      <c r="I185" s="47">
        <f>I186</f>
        <v>0</v>
      </c>
      <c r="J185" s="47">
        <f>J186</f>
        <v>0</v>
      </c>
    </row>
    <row r="186" spans="1:10" s="14" customFormat="1" ht="14.25" hidden="1" customHeight="1" x14ac:dyDescent="0.25">
      <c r="A186" s="36"/>
      <c r="B186" s="21" t="s">
        <v>50</v>
      </c>
      <c r="C186" s="52" t="s">
        <v>38</v>
      </c>
      <c r="D186" s="55" t="s">
        <v>138</v>
      </c>
      <c r="E186" s="55" t="s">
        <v>147</v>
      </c>
      <c r="F186" s="59" t="s">
        <v>109</v>
      </c>
      <c r="G186" s="54">
        <v>240</v>
      </c>
      <c r="H186" s="47">
        <v>0</v>
      </c>
      <c r="I186" s="47">
        <v>0</v>
      </c>
      <c r="J186" s="47">
        <v>0</v>
      </c>
    </row>
    <row r="187" spans="1:10" s="14" customFormat="1" ht="39.75" customHeight="1" x14ac:dyDescent="0.25">
      <c r="A187" s="77"/>
      <c r="B187" s="23" t="s">
        <v>191</v>
      </c>
      <c r="C187" s="52" t="s">
        <v>38</v>
      </c>
      <c r="D187" s="55" t="s">
        <v>138</v>
      </c>
      <c r="E187" s="55" t="s">
        <v>147</v>
      </c>
      <c r="F187" s="52" t="s">
        <v>192</v>
      </c>
      <c r="G187" s="54"/>
      <c r="H187" s="47">
        <f>H188</f>
        <v>1206.0999999999999</v>
      </c>
      <c r="I187" s="47">
        <f t="shared" ref="I187:J188" si="22">I188</f>
        <v>0</v>
      </c>
      <c r="J187" s="47">
        <f t="shared" si="22"/>
        <v>0</v>
      </c>
    </row>
    <row r="188" spans="1:10" s="14" customFormat="1" ht="37.5" customHeight="1" x14ac:dyDescent="0.25">
      <c r="A188" s="77"/>
      <c r="B188" s="21" t="s">
        <v>49</v>
      </c>
      <c r="C188" s="52" t="s">
        <v>38</v>
      </c>
      <c r="D188" s="55" t="s">
        <v>138</v>
      </c>
      <c r="E188" s="55" t="s">
        <v>147</v>
      </c>
      <c r="F188" s="52" t="s">
        <v>192</v>
      </c>
      <c r="G188" s="54">
        <v>200</v>
      </c>
      <c r="H188" s="47">
        <f>H189</f>
        <v>1206.0999999999999</v>
      </c>
      <c r="I188" s="47">
        <f t="shared" si="22"/>
        <v>0</v>
      </c>
      <c r="J188" s="47">
        <f t="shared" si="22"/>
        <v>0</v>
      </c>
    </row>
    <row r="189" spans="1:10" s="14" customFormat="1" ht="41.25" customHeight="1" x14ac:dyDescent="0.25">
      <c r="A189" s="77"/>
      <c r="B189" s="23" t="s">
        <v>50</v>
      </c>
      <c r="C189" s="52" t="s">
        <v>38</v>
      </c>
      <c r="D189" s="55" t="s">
        <v>138</v>
      </c>
      <c r="E189" s="55" t="s">
        <v>147</v>
      </c>
      <c r="F189" s="52" t="s">
        <v>192</v>
      </c>
      <c r="G189" s="54">
        <v>240</v>
      </c>
      <c r="H189" s="47">
        <v>1206.0999999999999</v>
      </c>
      <c r="I189" s="47">
        <v>0</v>
      </c>
      <c r="J189" s="47">
        <v>0</v>
      </c>
    </row>
    <row r="190" spans="1:10" s="14" customFormat="1" ht="31.5" customHeight="1" x14ac:dyDescent="0.25">
      <c r="B190" s="23" t="s">
        <v>108</v>
      </c>
      <c r="C190" s="52" t="s">
        <v>38</v>
      </c>
      <c r="D190" s="55" t="s">
        <v>138</v>
      </c>
      <c r="E190" s="55" t="s">
        <v>147</v>
      </c>
      <c r="F190" s="59" t="s">
        <v>110</v>
      </c>
      <c r="G190" s="56"/>
      <c r="H190" s="47">
        <f>H192</f>
        <v>301.52999999999997</v>
      </c>
      <c r="I190" s="47">
        <f>I192</f>
        <v>138</v>
      </c>
      <c r="J190" s="47">
        <f>J192</f>
        <v>138</v>
      </c>
    </row>
    <row r="191" spans="1:10" s="14" customFormat="1" ht="33" customHeight="1" x14ac:dyDescent="0.25">
      <c r="A191" s="36"/>
      <c r="B191" s="21" t="s">
        <v>49</v>
      </c>
      <c r="C191" s="52" t="s">
        <v>38</v>
      </c>
      <c r="D191" s="55" t="s">
        <v>138</v>
      </c>
      <c r="E191" s="55" t="s">
        <v>147</v>
      </c>
      <c r="F191" s="59" t="s">
        <v>110</v>
      </c>
      <c r="G191" s="56">
        <v>200</v>
      </c>
      <c r="H191" s="47">
        <f>H192</f>
        <v>301.52999999999997</v>
      </c>
      <c r="I191" s="47">
        <f>I192</f>
        <v>138</v>
      </c>
      <c r="J191" s="47">
        <f>J192</f>
        <v>138</v>
      </c>
    </row>
    <row r="192" spans="1:10" s="14" customFormat="1" ht="35.25" customHeight="1" x14ac:dyDescent="0.25">
      <c r="A192" s="36"/>
      <c r="B192" s="23" t="s">
        <v>50</v>
      </c>
      <c r="C192" s="52" t="s">
        <v>38</v>
      </c>
      <c r="D192" s="55" t="s">
        <v>138</v>
      </c>
      <c r="E192" s="55" t="s">
        <v>147</v>
      </c>
      <c r="F192" s="59" t="s">
        <v>110</v>
      </c>
      <c r="G192" s="54">
        <v>240</v>
      </c>
      <c r="H192" s="47">
        <f>137.65-57.65+70+151.53</f>
        <v>301.52999999999997</v>
      </c>
      <c r="I192" s="47">
        <v>138</v>
      </c>
      <c r="J192" s="47">
        <v>138</v>
      </c>
    </row>
    <row r="193" spans="1:10" s="14" customFormat="1" ht="39.75" hidden="1" customHeight="1" x14ac:dyDescent="0.25">
      <c r="A193" s="36"/>
      <c r="B193" s="23" t="s">
        <v>111</v>
      </c>
      <c r="C193" s="52" t="s">
        <v>38</v>
      </c>
      <c r="D193" s="70" t="s">
        <v>138</v>
      </c>
      <c r="E193" s="70" t="s">
        <v>147</v>
      </c>
      <c r="F193" s="61" t="s">
        <v>112</v>
      </c>
      <c r="G193" s="54"/>
      <c r="H193" s="47">
        <f>H195</f>
        <v>0</v>
      </c>
      <c r="I193" s="47">
        <f>I195</f>
        <v>0</v>
      </c>
      <c r="J193" s="47">
        <f>J195</f>
        <v>0</v>
      </c>
    </row>
    <row r="194" spans="1:10" s="14" customFormat="1" ht="42" hidden="1" customHeight="1" x14ac:dyDescent="0.25">
      <c r="A194" s="36"/>
      <c r="B194" s="21" t="s">
        <v>49</v>
      </c>
      <c r="C194" s="52" t="s">
        <v>38</v>
      </c>
      <c r="D194" s="70" t="s">
        <v>138</v>
      </c>
      <c r="E194" s="70" t="s">
        <v>147</v>
      </c>
      <c r="F194" s="61" t="s">
        <v>112</v>
      </c>
      <c r="G194" s="54">
        <v>200</v>
      </c>
      <c r="H194" s="47">
        <f>H195</f>
        <v>0</v>
      </c>
      <c r="I194" s="47">
        <f>I195</f>
        <v>0</v>
      </c>
      <c r="J194" s="47">
        <f>J195</f>
        <v>0</v>
      </c>
    </row>
    <row r="195" spans="1:10" s="14" customFormat="1" ht="39.75" hidden="1" customHeight="1" x14ac:dyDescent="0.25">
      <c r="A195" s="36"/>
      <c r="B195" s="23" t="s">
        <v>50</v>
      </c>
      <c r="C195" s="52" t="s">
        <v>38</v>
      </c>
      <c r="D195" s="70" t="s">
        <v>138</v>
      </c>
      <c r="E195" s="70" t="s">
        <v>147</v>
      </c>
      <c r="F195" s="61" t="s">
        <v>112</v>
      </c>
      <c r="G195" s="54">
        <v>240</v>
      </c>
      <c r="H195" s="47">
        <v>0</v>
      </c>
      <c r="I195" s="47">
        <v>0</v>
      </c>
      <c r="J195" s="47">
        <v>0</v>
      </c>
    </row>
    <row r="196" spans="1:10" s="14" customFormat="1" ht="41.25" customHeight="1" x14ac:dyDescent="0.25">
      <c r="A196" s="36"/>
      <c r="B196" s="23" t="s">
        <v>111</v>
      </c>
      <c r="C196" s="52" t="s">
        <v>38</v>
      </c>
      <c r="D196" s="70" t="s">
        <v>138</v>
      </c>
      <c r="E196" s="70" t="s">
        <v>147</v>
      </c>
      <c r="F196" s="61" t="s">
        <v>155</v>
      </c>
      <c r="G196" s="56"/>
      <c r="H196" s="47">
        <f>H198</f>
        <v>0</v>
      </c>
      <c r="I196" s="47">
        <f>I198</f>
        <v>430</v>
      </c>
      <c r="J196" s="47">
        <f>J198</f>
        <v>430</v>
      </c>
    </row>
    <row r="197" spans="1:10" s="14" customFormat="1" ht="31.5" x14ac:dyDescent="0.25">
      <c r="A197" s="36"/>
      <c r="B197" s="21" t="s">
        <v>49</v>
      </c>
      <c r="C197" s="52" t="s">
        <v>38</v>
      </c>
      <c r="D197" s="55" t="s">
        <v>138</v>
      </c>
      <c r="E197" s="55" t="s">
        <v>147</v>
      </c>
      <c r="F197" s="59" t="s">
        <v>155</v>
      </c>
      <c r="G197" s="56">
        <v>200</v>
      </c>
      <c r="H197" s="47">
        <f>H198</f>
        <v>0</v>
      </c>
      <c r="I197" s="47">
        <f>I198</f>
        <v>430</v>
      </c>
      <c r="J197" s="47">
        <f>J198</f>
        <v>430</v>
      </c>
    </row>
    <row r="198" spans="1:10" s="14" customFormat="1" ht="40.5" customHeight="1" thickBot="1" x14ac:dyDescent="0.3">
      <c r="A198" s="36"/>
      <c r="B198" s="23" t="s">
        <v>50</v>
      </c>
      <c r="C198" s="52" t="s">
        <v>38</v>
      </c>
      <c r="D198" s="55" t="s">
        <v>138</v>
      </c>
      <c r="E198" s="55" t="s">
        <v>147</v>
      </c>
      <c r="F198" s="83" t="s">
        <v>155</v>
      </c>
      <c r="G198" s="84">
        <v>240</v>
      </c>
      <c r="H198" s="81">
        <f>431.53-431.53</f>
        <v>0</v>
      </c>
      <c r="I198" s="81">
        <v>430</v>
      </c>
      <c r="J198" s="81">
        <v>430</v>
      </c>
    </row>
    <row r="199" spans="1:10" s="14" customFormat="1" ht="89.25" customHeight="1" x14ac:dyDescent="0.25">
      <c r="A199" s="36"/>
      <c r="B199" s="87" t="s">
        <v>197</v>
      </c>
      <c r="C199" s="51" t="s">
        <v>38</v>
      </c>
      <c r="D199" s="51" t="s">
        <v>138</v>
      </c>
      <c r="E199" s="51" t="s">
        <v>147</v>
      </c>
      <c r="F199" s="51"/>
      <c r="G199" s="57"/>
      <c r="H199" s="43">
        <f>H200</f>
        <v>548.89428999999996</v>
      </c>
      <c r="I199" s="43">
        <f t="shared" ref="I199:J199" si="23">I200</f>
        <v>0</v>
      </c>
      <c r="J199" s="43">
        <f t="shared" si="23"/>
        <v>0</v>
      </c>
    </row>
    <row r="200" spans="1:10" s="14" customFormat="1" ht="54.75" customHeight="1" x14ac:dyDescent="0.25">
      <c r="A200" s="36"/>
      <c r="B200" s="88" t="s">
        <v>201</v>
      </c>
      <c r="C200" s="52" t="s">
        <v>38</v>
      </c>
      <c r="D200" s="55" t="s">
        <v>138</v>
      </c>
      <c r="E200" s="55" t="s">
        <v>147</v>
      </c>
      <c r="F200" s="52" t="s">
        <v>202</v>
      </c>
      <c r="G200" s="57"/>
      <c r="H200" s="43">
        <f>H204+H201</f>
        <v>548.89428999999996</v>
      </c>
      <c r="I200" s="43">
        <f>I204</f>
        <v>0</v>
      </c>
      <c r="J200" s="43">
        <f>J204</f>
        <v>0</v>
      </c>
    </row>
    <row r="201" spans="1:10" s="14" customFormat="1" ht="54.75" customHeight="1" x14ac:dyDescent="0.25">
      <c r="A201" s="36"/>
      <c r="B201" s="89" t="s">
        <v>204</v>
      </c>
      <c r="C201" s="52" t="s">
        <v>38</v>
      </c>
      <c r="D201" s="55" t="s">
        <v>138</v>
      </c>
      <c r="E201" s="55" t="s">
        <v>147</v>
      </c>
      <c r="F201" s="85" t="s">
        <v>205</v>
      </c>
      <c r="G201" s="90"/>
      <c r="H201" s="82">
        <f>H202</f>
        <v>508.82499999999999</v>
      </c>
      <c r="I201" s="82">
        <f t="shared" ref="I201:J202" si="24">I202</f>
        <v>0</v>
      </c>
      <c r="J201" s="82">
        <f t="shared" si="24"/>
        <v>0</v>
      </c>
    </row>
    <row r="202" spans="1:10" s="14" customFormat="1" ht="54.75" customHeight="1" x14ac:dyDescent="0.25">
      <c r="A202" s="36"/>
      <c r="B202" s="21" t="s">
        <v>49</v>
      </c>
      <c r="C202" s="52" t="s">
        <v>38</v>
      </c>
      <c r="D202" s="55" t="s">
        <v>138</v>
      </c>
      <c r="E202" s="55" t="s">
        <v>147</v>
      </c>
      <c r="F202" s="85" t="s">
        <v>205</v>
      </c>
      <c r="G202" s="90"/>
      <c r="H202" s="82">
        <f>H203</f>
        <v>508.82499999999999</v>
      </c>
      <c r="I202" s="82">
        <f t="shared" si="24"/>
        <v>0</v>
      </c>
      <c r="J202" s="82">
        <f t="shared" si="24"/>
        <v>0</v>
      </c>
    </row>
    <row r="203" spans="1:10" s="14" customFormat="1" ht="54.75" customHeight="1" x14ac:dyDescent="0.25">
      <c r="A203" s="36"/>
      <c r="B203" s="23" t="s">
        <v>50</v>
      </c>
      <c r="C203" s="52" t="s">
        <v>38</v>
      </c>
      <c r="D203" s="55" t="s">
        <v>138</v>
      </c>
      <c r="E203" s="55" t="s">
        <v>147</v>
      </c>
      <c r="F203" s="85" t="s">
        <v>205</v>
      </c>
      <c r="G203" s="90"/>
      <c r="H203" s="82">
        <v>508.82499999999999</v>
      </c>
      <c r="I203" s="82">
        <v>0</v>
      </c>
      <c r="J203" s="82">
        <v>0</v>
      </c>
    </row>
    <row r="204" spans="1:10" s="14" customFormat="1" ht="41.25" customHeight="1" thickBot="1" x14ac:dyDescent="0.3">
      <c r="A204" s="36"/>
      <c r="B204" s="80" t="s">
        <v>200</v>
      </c>
      <c r="C204" s="52" t="s">
        <v>38</v>
      </c>
      <c r="D204" s="55" t="s">
        <v>138</v>
      </c>
      <c r="E204" s="55" t="s">
        <v>147</v>
      </c>
      <c r="F204" s="85" t="s">
        <v>199</v>
      </c>
      <c r="G204" s="86"/>
      <c r="H204" s="82">
        <f>H205</f>
        <v>40.069290000000002</v>
      </c>
      <c r="I204" s="82">
        <f t="shared" ref="I204:I205" si="25">I205</f>
        <v>0</v>
      </c>
      <c r="J204" s="82">
        <f t="shared" ref="J204:J205" si="26">J205</f>
        <v>0</v>
      </c>
    </row>
    <row r="205" spans="1:10" s="14" customFormat="1" ht="37.5" customHeight="1" x14ac:dyDescent="0.25">
      <c r="A205" s="36"/>
      <c r="B205" s="21" t="s">
        <v>49</v>
      </c>
      <c r="C205" s="52" t="s">
        <v>38</v>
      </c>
      <c r="D205" s="55" t="s">
        <v>138</v>
      </c>
      <c r="E205" s="55" t="s">
        <v>147</v>
      </c>
      <c r="F205" s="52" t="s">
        <v>199</v>
      </c>
      <c r="G205" s="54">
        <v>200</v>
      </c>
      <c r="H205" s="47">
        <f>H206</f>
        <v>40.069290000000002</v>
      </c>
      <c r="I205" s="47">
        <f t="shared" si="25"/>
        <v>0</v>
      </c>
      <c r="J205" s="47">
        <f t="shared" si="26"/>
        <v>0</v>
      </c>
    </row>
    <row r="206" spans="1:10" s="14" customFormat="1" ht="38.25" customHeight="1" x14ac:dyDescent="0.25">
      <c r="A206" s="36"/>
      <c r="B206" s="23" t="s">
        <v>50</v>
      </c>
      <c r="C206" s="52" t="s">
        <v>38</v>
      </c>
      <c r="D206" s="55" t="s">
        <v>138</v>
      </c>
      <c r="E206" s="55" t="s">
        <v>147</v>
      </c>
      <c r="F206" s="52" t="s">
        <v>199</v>
      </c>
      <c r="G206" s="54">
        <v>240</v>
      </c>
      <c r="H206" s="47">
        <v>40.069290000000002</v>
      </c>
      <c r="I206" s="75">
        <v>0</v>
      </c>
      <c r="J206" s="75">
        <v>0</v>
      </c>
    </row>
    <row r="207" spans="1:10" s="14" customFormat="1" ht="49.5" customHeight="1" x14ac:dyDescent="0.25">
      <c r="B207" s="29" t="s">
        <v>69</v>
      </c>
      <c r="C207" s="52" t="s">
        <v>38</v>
      </c>
      <c r="D207" s="55" t="s">
        <v>138</v>
      </c>
      <c r="E207" s="55" t="s">
        <v>147</v>
      </c>
      <c r="F207" s="58" t="s">
        <v>70</v>
      </c>
      <c r="G207" s="57"/>
      <c r="H207" s="43">
        <f>H208</f>
        <v>1414.06143</v>
      </c>
      <c r="I207" s="43">
        <f t="shared" ref="I207:J208" si="27">I208</f>
        <v>1787.8865099999998</v>
      </c>
      <c r="J207" s="43">
        <f t="shared" si="27"/>
        <v>1642.02026</v>
      </c>
    </row>
    <row r="208" spans="1:10" s="14" customFormat="1" ht="20.25" customHeight="1" x14ac:dyDescent="0.25">
      <c r="A208" s="36"/>
      <c r="B208" s="21" t="s">
        <v>71</v>
      </c>
      <c r="C208" s="52" t="s">
        <v>38</v>
      </c>
      <c r="D208" s="55" t="s">
        <v>138</v>
      </c>
      <c r="E208" s="55" t="s">
        <v>147</v>
      </c>
      <c r="F208" s="59" t="s">
        <v>72</v>
      </c>
      <c r="G208" s="54"/>
      <c r="H208" s="47">
        <f>H209</f>
        <v>1414.06143</v>
      </c>
      <c r="I208" s="47">
        <f t="shared" si="27"/>
        <v>1787.8865099999998</v>
      </c>
      <c r="J208" s="47">
        <f t="shared" si="27"/>
        <v>1642.02026</v>
      </c>
    </row>
    <row r="209" spans="1:10" s="14" customFormat="1" ht="20.25" customHeight="1" x14ac:dyDescent="0.25">
      <c r="A209" s="36"/>
      <c r="B209" s="21" t="s">
        <v>71</v>
      </c>
      <c r="C209" s="52" t="s">
        <v>38</v>
      </c>
      <c r="D209" s="55" t="s">
        <v>138</v>
      </c>
      <c r="E209" s="55" t="s">
        <v>147</v>
      </c>
      <c r="F209" s="59" t="s">
        <v>73</v>
      </c>
      <c r="G209" s="54"/>
      <c r="H209" s="47">
        <f>H215+H218+H210</f>
        <v>1414.06143</v>
      </c>
      <c r="I209" s="47">
        <f>I215</f>
        <v>1787.8865099999998</v>
      </c>
      <c r="J209" s="47">
        <f>J215</f>
        <v>1642.02026</v>
      </c>
    </row>
    <row r="210" spans="1:10" s="14" customFormat="1" ht="37.5" customHeight="1" x14ac:dyDescent="0.25">
      <c r="A210" s="36"/>
      <c r="B210" s="21" t="s">
        <v>203</v>
      </c>
      <c r="C210" s="52" t="s">
        <v>38</v>
      </c>
      <c r="D210" s="55" t="s">
        <v>138</v>
      </c>
      <c r="E210" s="55" t="s">
        <v>147</v>
      </c>
      <c r="F210" s="59" t="s">
        <v>196</v>
      </c>
      <c r="G210" s="54"/>
      <c r="H210" s="47">
        <f>H211+H213</f>
        <v>72.261430000000004</v>
      </c>
      <c r="I210" s="47">
        <f t="shared" ref="I210:J210" si="28">I211+I213</f>
        <v>0</v>
      </c>
      <c r="J210" s="47">
        <f t="shared" si="28"/>
        <v>0</v>
      </c>
    </row>
    <row r="211" spans="1:10" s="14" customFormat="1" ht="36.75" customHeight="1" x14ac:dyDescent="0.25">
      <c r="A211" s="36"/>
      <c r="B211" s="21" t="s">
        <v>49</v>
      </c>
      <c r="C211" s="52" t="s">
        <v>38</v>
      </c>
      <c r="D211" s="55" t="s">
        <v>138</v>
      </c>
      <c r="E211" s="55" t="s">
        <v>147</v>
      </c>
      <c r="F211" s="59" t="s">
        <v>196</v>
      </c>
      <c r="G211" s="54">
        <v>200</v>
      </c>
      <c r="H211" s="47">
        <f>H212</f>
        <v>70</v>
      </c>
      <c r="I211" s="47">
        <f t="shared" ref="I211:J211" si="29">I212</f>
        <v>0</v>
      </c>
      <c r="J211" s="47">
        <f t="shared" si="29"/>
        <v>0</v>
      </c>
    </row>
    <row r="212" spans="1:10" s="14" customFormat="1" ht="39" customHeight="1" x14ac:dyDescent="0.25">
      <c r="A212" s="36"/>
      <c r="B212" s="23" t="s">
        <v>50</v>
      </c>
      <c r="C212" s="52" t="s">
        <v>38</v>
      </c>
      <c r="D212" s="55" t="s">
        <v>138</v>
      </c>
      <c r="E212" s="55" t="s">
        <v>147</v>
      </c>
      <c r="F212" s="59" t="s">
        <v>196</v>
      </c>
      <c r="G212" s="54">
        <v>240</v>
      </c>
      <c r="H212" s="47">
        <v>70</v>
      </c>
      <c r="I212" s="47">
        <v>0</v>
      </c>
      <c r="J212" s="47">
        <v>0</v>
      </c>
    </row>
    <row r="213" spans="1:10" s="14" customFormat="1" ht="24" customHeight="1" x14ac:dyDescent="0.25">
      <c r="A213" s="36"/>
      <c r="B213" s="21" t="s">
        <v>8</v>
      </c>
      <c r="C213" s="52" t="s">
        <v>38</v>
      </c>
      <c r="D213" s="55" t="s">
        <v>138</v>
      </c>
      <c r="E213" s="55" t="s">
        <v>147</v>
      </c>
      <c r="F213" s="59" t="s">
        <v>196</v>
      </c>
      <c r="G213" s="54">
        <v>800</v>
      </c>
      <c r="H213" s="47">
        <f>H214</f>
        <v>2.2614299999999998</v>
      </c>
      <c r="I213" s="47">
        <f t="shared" ref="I213:J213" si="30">I214</f>
        <v>0</v>
      </c>
      <c r="J213" s="47">
        <f t="shared" si="30"/>
        <v>0</v>
      </c>
    </row>
    <row r="214" spans="1:10" s="14" customFormat="1" ht="24.75" customHeight="1" x14ac:dyDescent="0.25">
      <c r="A214" s="36"/>
      <c r="B214" s="21" t="s">
        <v>189</v>
      </c>
      <c r="C214" s="52" t="s">
        <v>38</v>
      </c>
      <c r="D214" s="55" t="s">
        <v>138</v>
      </c>
      <c r="E214" s="55" t="s">
        <v>147</v>
      </c>
      <c r="F214" s="59" t="s">
        <v>196</v>
      </c>
      <c r="G214" s="54">
        <v>850</v>
      </c>
      <c r="H214" s="47">
        <v>2.2614299999999998</v>
      </c>
      <c r="I214" s="47">
        <v>0</v>
      </c>
      <c r="J214" s="47">
        <v>0</v>
      </c>
    </row>
    <row r="215" spans="1:10" s="14" customFormat="1" ht="35.25" customHeight="1" x14ac:dyDescent="0.25">
      <c r="A215" s="36"/>
      <c r="B215" s="21" t="s">
        <v>156</v>
      </c>
      <c r="C215" s="52" t="s">
        <v>38</v>
      </c>
      <c r="D215" s="55" t="s">
        <v>138</v>
      </c>
      <c r="E215" s="55" t="s">
        <v>147</v>
      </c>
      <c r="F215" s="59" t="s">
        <v>157</v>
      </c>
      <c r="G215" s="56"/>
      <c r="H215" s="47">
        <f>H217</f>
        <v>1091.8</v>
      </c>
      <c r="I215" s="47">
        <f>I217</f>
        <v>1787.8865099999998</v>
      </c>
      <c r="J215" s="47">
        <f>J217</f>
        <v>1642.02026</v>
      </c>
    </row>
    <row r="216" spans="1:10" s="14" customFormat="1" ht="36" customHeight="1" x14ac:dyDescent="0.25">
      <c r="A216" s="36"/>
      <c r="B216" s="21" t="s">
        <v>49</v>
      </c>
      <c r="C216" s="52" t="s">
        <v>38</v>
      </c>
      <c r="D216" s="55" t="s">
        <v>138</v>
      </c>
      <c r="E216" s="55" t="s">
        <v>147</v>
      </c>
      <c r="F216" s="59" t="s">
        <v>157</v>
      </c>
      <c r="G216" s="56">
        <v>200</v>
      </c>
      <c r="H216" s="47">
        <f>H217</f>
        <v>1091.8</v>
      </c>
      <c r="I216" s="47">
        <f>I217</f>
        <v>1787.8865099999998</v>
      </c>
      <c r="J216" s="47">
        <f>J217</f>
        <v>1642.02026</v>
      </c>
    </row>
    <row r="217" spans="1:10" s="14" customFormat="1" ht="36.75" customHeight="1" x14ac:dyDescent="0.25">
      <c r="A217" s="36"/>
      <c r="B217" s="23" t="s">
        <v>50</v>
      </c>
      <c r="C217" s="52" t="s">
        <v>38</v>
      </c>
      <c r="D217" s="55" t="s">
        <v>138</v>
      </c>
      <c r="E217" s="55" t="s">
        <v>147</v>
      </c>
      <c r="F217" s="59" t="s">
        <v>157</v>
      </c>
      <c r="G217" s="56">
        <v>240</v>
      </c>
      <c r="H217" s="47">
        <f>300+900-30.2-73-5</f>
        <v>1091.8</v>
      </c>
      <c r="I217" s="47">
        <f>895.33025-7.44374+900</f>
        <v>1787.8865099999998</v>
      </c>
      <c r="J217" s="47">
        <f>772.4-30.37974+900</f>
        <v>1642.02026</v>
      </c>
    </row>
    <row r="218" spans="1:10" s="14" customFormat="1" ht="36.75" customHeight="1" x14ac:dyDescent="0.25">
      <c r="A218" s="36"/>
      <c r="B218" s="23" t="s">
        <v>193</v>
      </c>
      <c r="C218" s="52" t="s">
        <v>38</v>
      </c>
      <c r="D218" s="55" t="s">
        <v>138</v>
      </c>
      <c r="E218" s="55" t="s">
        <v>147</v>
      </c>
      <c r="F218" s="59" t="s">
        <v>194</v>
      </c>
      <c r="G218" s="56"/>
      <c r="H218" s="47">
        <f>H219</f>
        <v>250</v>
      </c>
      <c r="I218" s="47">
        <f t="shared" ref="I218:J219" si="31">I219</f>
        <v>0</v>
      </c>
      <c r="J218" s="47">
        <f t="shared" si="31"/>
        <v>0</v>
      </c>
    </row>
    <row r="219" spans="1:10" s="14" customFormat="1" ht="36.75" customHeight="1" x14ac:dyDescent="0.25">
      <c r="A219" s="36"/>
      <c r="B219" s="21" t="s">
        <v>49</v>
      </c>
      <c r="C219" s="52" t="s">
        <v>38</v>
      </c>
      <c r="D219" s="55" t="s">
        <v>138</v>
      </c>
      <c r="E219" s="55" t="s">
        <v>147</v>
      </c>
      <c r="F219" s="59" t="s">
        <v>194</v>
      </c>
      <c r="G219" s="56">
        <v>200</v>
      </c>
      <c r="H219" s="47">
        <f>H220</f>
        <v>250</v>
      </c>
      <c r="I219" s="47">
        <f t="shared" si="31"/>
        <v>0</v>
      </c>
      <c r="J219" s="47">
        <f t="shared" si="31"/>
        <v>0</v>
      </c>
    </row>
    <row r="220" spans="1:10" s="14" customFormat="1" ht="36.75" customHeight="1" x14ac:dyDescent="0.25">
      <c r="A220" s="36"/>
      <c r="B220" s="23" t="s">
        <v>50</v>
      </c>
      <c r="C220" s="52" t="s">
        <v>38</v>
      </c>
      <c r="D220" s="55" t="s">
        <v>138</v>
      </c>
      <c r="E220" s="55" t="s">
        <v>147</v>
      </c>
      <c r="F220" s="59" t="s">
        <v>194</v>
      </c>
      <c r="G220" s="56">
        <v>240</v>
      </c>
      <c r="H220" s="47">
        <v>250</v>
      </c>
      <c r="I220" s="47">
        <v>0</v>
      </c>
      <c r="J220" s="47">
        <v>0</v>
      </c>
    </row>
    <row r="221" spans="1:10" s="14" customFormat="1" ht="15.75" x14ac:dyDescent="0.25">
      <c r="A221" s="36">
        <v>6</v>
      </c>
      <c r="B221" s="29" t="s">
        <v>16</v>
      </c>
      <c r="C221" s="51" t="s">
        <v>38</v>
      </c>
      <c r="D221" s="53" t="s">
        <v>158</v>
      </c>
      <c r="E221" s="53"/>
      <c r="F221" s="53"/>
      <c r="G221" s="36"/>
      <c r="H221" s="43">
        <f t="shared" ref="H221:J224" si="32">H222</f>
        <v>40</v>
      </c>
      <c r="I221" s="43">
        <f t="shared" si="32"/>
        <v>40</v>
      </c>
      <c r="J221" s="43">
        <f t="shared" si="32"/>
        <v>40</v>
      </c>
    </row>
    <row r="222" spans="1:10" s="14" customFormat="1" ht="18.75" customHeight="1" x14ac:dyDescent="0.25">
      <c r="A222" s="36"/>
      <c r="B222" s="29" t="s">
        <v>159</v>
      </c>
      <c r="C222" s="51" t="s">
        <v>38</v>
      </c>
      <c r="D222" s="53" t="s">
        <v>158</v>
      </c>
      <c r="E222" s="53" t="s">
        <v>160</v>
      </c>
      <c r="F222" s="53"/>
      <c r="G222" s="36"/>
      <c r="H222" s="43">
        <f t="shared" si="32"/>
        <v>40</v>
      </c>
      <c r="I222" s="43">
        <f t="shared" si="32"/>
        <v>40</v>
      </c>
      <c r="J222" s="43">
        <f t="shared" si="32"/>
        <v>40</v>
      </c>
    </row>
    <row r="223" spans="1:10" s="14" customFormat="1" ht="74.25" customHeight="1" x14ac:dyDescent="0.25">
      <c r="A223" s="36"/>
      <c r="B223" s="29" t="s">
        <v>187</v>
      </c>
      <c r="C223" s="51" t="s">
        <v>38</v>
      </c>
      <c r="D223" s="53" t="s">
        <v>158</v>
      </c>
      <c r="E223" s="53" t="s">
        <v>160</v>
      </c>
      <c r="F223" s="58" t="s">
        <v>161</v>
      </c>
      <c r="G223" s="36"/>
      <c r="H223" s="43">
        <f t="shared" si="32"/>
        <v>40</v>
      </c>
      <c r="I223" s="43">
        <f t="shared" si="32"/>
        <v>40</v>
      </c>
      <c r="J223" s="43">
        <f t="shared" si="32"/>
        <v>40</v>
      </c>
    </row>
    <row r="224" spans="1:10" s="14" customFormat="1" ht="31.5" customHeight="1" x14ac:dyDescent="0.25">
      <c r="A224" s="36"/>
      <c r="B224" s="21" t="s">
        <v>162</v>
      </c>
      <c r="C224" s="52" t="s">
        <v>38</v>
      </c>
      <c r="D224" s="55" t="s">
        <v>158</v>
      </c>
      <c r="E224" s="55" t="s">
        <v>160</v>
      </c>
      <c r="F224" s="59" t="s">
        <v>163</v>
      </c>
      <c r="G224" s="56"/>
      <c r="H224" s="47">
        <f t="shared" si="32"/>
        <v>40</v>
      </c>
      <c r="I224" s="47">
        <f t="shared" si="32"/>
        <v>40</v>
      </c>
      <c r="J224" s="47">
        <f t="shared" si="32"/>
        <v>40</v>
      </c>
    </row>
    <row r="225" spans="1:10" s="14" customFormat="1" ht="27.75" customHeight="1" x14ac:dyDescent="0.25">
      <c r="A225" s="36"/>
      <c r="B225" s="21" t="s">
        <v>164</v>
      </c>
      <c r="C225" s="52" t="s">
        <v>38</v>
      </c>
      <c r="D225" s="55" t="s">
        <v>158</v>
      </c>
      <c r="E225" s="55" t="s">
        <v>160</v>
      </c>
      <c r="F225" s="59" t="s">
        <v>165</v>
      </c>
      <c r="G225" s="56"/>
      <c r="H225" s="47">
        <f>H227</f>
        <v>40</v>
      </c>
      <c r="I225" s="47">
        <f>I227</f>
        <v>40</v>
      </c>
      <c r="J225" s="47">
        <f>J227</f>
        <v>40</v>
      </c>
    </row>
    <row r="226" spans="1:10" s="14" customFormat="1" ht="29.25" customHeight="1" x14ac:dyDescent="0.25">
      <c r="A226" s="36"/>
      <c r="B226" s="21" t="s">
        <v>49</v>
      </c>
      <c r="C226" s="52" t="s">
        <v>38</v>
      </c>
      <c r="D226" s="55" t="s">
        <v>158</v>
      </c>
      <c r="E226" s="55" t="s">
        <v>160</v>
      </c>
      <c r="F226" s="59" t="s">
        <v>165</v>
      </c>
      <c r="G226" s="56">
        <v>200</v>
      </c>
      <c r="H226" s="47">
        <f>H227</f>
        <v>40</v>
      </c>
      <c r="I226" s="47">
        <f>I227</f>
        <v>40</v>
      </c>
      <c r="J226" s="47">
        <f>J227</f>
        <v>40</v>
      </c>
    </row>
    <row r="227" spans="1:10" s="14" customFormat="1" ht="34.5" customHeight="1" x14ac:dyDescent="0.25">
      <c r="A227" s="36"/>
      <c r="B227" s="23" t="s">
        <v>50</v>
      </c>
      <c r="C227" s="52" t="s">
        <v>38</v>
      </c>
      <c r="D227" s="55" t="s">
        <v>158</v>
      </c>
      <c r="E227" s="55" t="s">
        <v>160</v>
      </c>
      <c r="F227" s="59" t="s">
        <v>165</v>
      </c>
      <c r="G227" s="56">
        <v>240</v>
      </c>
      <c r="H227" s="47">
        <f>30+10</f>
        <v>40</v>
      </c>
      <c r="I227" s="47">
        <v>40</v>
      </c>
      <c r="J227" s="47">
        <v>40</v>
      </c>
    </row>
    <row r="228" spans="1:10" s="14" customFormat="1" ht="18.75" customHeight="1" x14ac:dyDescent="0.25">
      <c r="A228" s="36">
        <v>7</v>
      </c>
      <c r="B228" s="29" t="s">
        <v>18</v>
      </c>
      <c r="C228" s="51" t="s">
        <v>38</v>
      </c>
      <c r="D228" s="53">
        <v>1000</v>
      </c>
      <c r="E228" s="53"/>
      <c r="F228" s="53"/>
      <c r="G228" s="36"/>
      <c r="H228" s="43">
        <f t="shared" ref="H228:J232" si="33">H229</f>
        <v>408.548</v>
      </c>
      <c r="I228" s="43">
        <f t="shared" si="33"/>
        <v>409</v>
      </c>
      <c r="J228" s="43">
        <f t="shared" si="33"/>
        <v>409</v>
      </c>
    </row>
    <row r="229" spans="1:10" s="14" customFormat="1" ht="19.5" customHeight="1" x14ac:dyDescent="0.25">
      <c r="A229" s="36"/>
      <c r="B229" s="29" t="s">
        <v>26</v>
      </c>
      <c r="C229" s="51" t="s">
        <v>38</v>
      </c>
      <c r="D229" s="53">
        <v>1000</v>
      </c>
      <c r="E229" s="53">
        <v>1001</v>
      </c>
      <c r="F229" s="53"/>
      <c r="G229" s="36"/>
      <c r="H229" s="43">
        <f t="shared" si="33"/>
        <v>408.548</v>
      </c>
      <c r="I229" s="43">
        <f t="shared" si="33"/>
        <v>409</v>
      </c>
      <c r="J229" s="43">
        <f t="shared" si="33"/>
        <v>409</v>
      </c>
    </row>
    <row r="230" spans="1:10" s="14" customFormat="1" ht="54.75" customHeight="1" x14ac:dyDescent="0.25">
      <c r="A230" s="36"/>
      <c r="B230" s="29" t="s">
        <v>69</v>
      </c>
      <c r="C230" s="51" t="s">
        <v>38</v>
      </c>
      <c r="D230" s="53">
        <v>1000</v>
      </c>
      <c r="E230" s="53">
        <v>1001</v>
      </c>
      <c r="F230" s="58" t="s">
        <v>70</v>
      </c>
      <c r="G230" s="36"/>
      <c r="H230" s="43">
        <f t="shared" si="33"/>
        <v>408.548</v>
      </c>
      <c r="I230" s="43">
        <f t="shared" si="33"/>
        <v>409</v>
      </c>
      <c r="J230" s="43">
        <f t="shared" si="33"/>
        <v>409</v>
      </c>
    </row>
    <row r="231" spans="1:10" s="14" customFormat="1" ht="18" customHeight="1" x14ac:dyDescent="0.25">
      <c r="A231" s="36"/>
      <c r="B231" s="21" t="s">
        <v>71</v>
      </c>
      <c r="C231" s="52" t="s">
        <v>38</v>
      </c>
      <c r="D231" s="55">
        <v>1000</v>
      </c>
      <c r="E231" s="55">
        <v>1001</v>
      </c>
      <c r="F231" s="59" t="s">
        <v>72</v>
      </c>
      <c r="G231" s="56"/>
      <c r="H231" s="47">
        <f t="shared" si="33"/>
        <v>408.548</v>
      </c>
      <c r="I231" s="47">
        <f t="shared" si="33"/>
        <v>409</v>
      </c>
      <c r="J231" s="47">
        <f t="shared" si="33"/>
        <v>409</v>
      </c>
    </row>
    <row r="232" spans="1:10" s="14" customFormat="1" ht="18" customHeight="1" x14ac:dyDescent="0.25">
      <c r="A232" s="36"/>
      <c r="B232" s="21" t="s">
        <v>71</v>
      </c>
      <c r="C232" s="52" t="s">
        <v>38</v>
      </c>
      <c r="D232" s="55">
        <v>1000</v>
      </c>
      <c r="E232" s="55">
        <v>1001</v>
      </c>
      <c r="F232" s="59" t="s">
        <v>73</v>
      </c>
      <c r="G232" s="56"/>
      <c r="H232" s="47">
        <f t="shared" si="33"/>
        <v>408.548</v>
      </c>
      <c r="I232" s="47">
        <f t="shared" si="33"/>
        <v>409</v>
      </c>
      <c r="J232" s="47">
        <f t="shared" si="33"/>
        <v>409</v>
      </c>
    </row>
    <row r="233" spans="1:10" s="14" customFormat="1" ht="16.5" customHeight="1" x14ac:dyDescent="0.25">
      <c r="A233" s="36"/>
      <c r="B233" s="21" t="s">
        <v>166</v>
      </c>
      <c r="C233" s="52" t="s">
        <v>38</v>
      </c>
      <c r="D233" s="55">
        <v>1000</v>
      </c>
      <c r="E233" s="55">
        <v>1001</v>
      </c>
      <c r="F233" s="59" t="s">
        <v>167</v>
      </c>
      <c r="G233" s="56"/>
      <c r="H233" s="47">
        <f>H235</f>
        <v>408.548</v>
      </c>
      <c r="I233" s="47">
        <f>I235</f>
        <v>409</v>
      </c>
      <c r="J233" s="47">
        <f>J235</f>
        <v>409</v>
      </c>
    </row>
    <row r="234" spans="1:10" s="14" customFormat="1" ht="27" customHeight="1" x14ac:dyDescent="0.25">
      <c r="A234" s="36"/>
      <c r="B234" s="21" t="s">
        <v>17</v>
      </c>
      <c r="C234" s="52" t="s">
        <v>38</v>
      </c>
      <c r="D234" s="55">
        <v>1000</v>
      </c>
      <c r="E234" s="55">
        <v>1001</v>
      </c>
      <c r="F234" s="59" t="s">
        <v>167</v>
      </c>
      <c r="G234" s="56">
        <v>300</v>
      </c>
      <c r="H234" s="47">
        <f>H235</f>
        <v>408.548</v>
      </c>
      <c r="I234" s="47">
        <f>I235</f>
        <v>409</v>
      </c>
      <c r="J234" s="47">
        <f>J235</f>
        <v>409</v>
      </c>
    </row>
    <row r="235" spans="1:10" s="14" customFormat="1" ht="43.5" customHeight="1" x14ac:dyDescent="0.25">
      <c r="A235" s="36"/>
      <c r="B235" s="21" t="s">
        <v>168</v>
      </c>
      <c r="C235" s="52" t="s">
        <v>38</v>
      </c>
      <c r="D235" s="55">
        <v>1000</v>
      </c>
      <c r="E235" s="55">
        <v>1001</v>
      </c>
      <c r="F235" s="59" t="s">
        <v>167</v>
      </c>
      <c r="G235" s="56">
        <v>320</v>
      </c>
      <c r="H235" s="47">
        <v>408.548</v>
      </c>
      <c r="I235" s="47">
        <v>409</v>
      </c>
      <c r="J235" s="47">
        <v>409</v>
      </c>
    </row>
    <row r="236" spans="1:10" s="16" customFormat="1" ht="20.25" customHeight="1" x14ac:dyDescent="0.25">
      <c r="A236" s="36">
        <v>8</v>
      </c>
      <c r="B236" s="17" t="s">
        <v>25</v>
      </c>
      <c r="C236" s="51" t="s">
        <v>38</v>
      </c>
      <c r="D236" s="53">
        <v>1100</v>
      </c>
      <c r="E236" s="53"/>
      <c r="F236" s="58"/>
      <c r="G236" s="36"/>
      <c r="H236" s="43">
        <f>H237</f>
        <v>20</v>
      </c>
      <c r="I236" s="43">
        <f>I237</f>
        <v>20</v>
      </c>
      <c r="J236" s="43">
        <f>J237</f>
        <v>20</v>
      </c>
    </row>
    <row r="237" spans="1:10" s="14" customFormat="1" ht="30.75" customHeight="1" x14ac:dyDescent="0.25">
      <c r="A237" s="36"/>
      <c r="B237" s="29" t="s">
        <v>169</v>
      </c>
      <c r="C237" s="51" t="s">
        <v>38</v>
      </c>
      <c r="D237" s="53">
        <v>1100</v>
      </c>
      <c r="E237" s="53" t="s">
        <v>188</v>
      </c>
      <c r="F237" s="53"/>
      <c r="G237" s="36"/>
      <c r="H237" s="43">
        <f>H238</f>
        <v>20</v>
      </c>
      <c r="I237" s="43">
        <f t="shared" ref="I237:J239" si="34">I238</f>
        <v>20</v>
      </c>
      <c r="J237" s="43">
        <f t="shared" si="34"/>
        <v>20</v>
      </c>
    </row>
    <row r="238" spans="1:10" s="14" customFormat="1" ht="62.25" customHeight="1" x14ac:dyDescent="0.25">
      <c r="A238" s="36"/>
      <c r="B238" s="29" t="s">
        <v>187</v>
      </c>
      <c r="C238" s="51" t="s">
        <v>38</v>
      </c>
      <c r="D238" s="53" t="s">
        <v>170</v>
      </c>
      <c r="E238" s="53" t="s">
        <v>188</v>
      </c>
      <c r="F238" s="58" t="s">
        <v>161</v>
      </c>
      <c r="G238" s="36"/>
      <c r="H238" s="43">
        <f>H239</f>
        <v>20</v>
      </c>
      <c r="I238" s="43">
        <f t="shared" si="34"/>
        <v>20</v>
      </c>
      <c r="J238" s="43">
        <f t="shared" si="34"/>
        <v>20</v>
      </c>
    </row>
    <row r="239" spans="1:10" s="14" customFormat="1" ht="21.75" customHeight="1" x14ac:dyDescent="0.25">
      <c r="A239" s="36"/>
      <c r="B239" s="21" t="s">
        <v>171</v>
      </c>
      <c r="C239" s="52" t="s">
        <v>38</v>
      </c>
      <c r="D239" s="55" t="s">
        <v>170</v>
      </c>
      <c r="E239" s="55" t="s">
        <v>188</v>
      </c>
      <c r="F239" s="59" t="s">
        <v>172</v>
      </c>
      <c r="G239" s="56"/>
      <c r="H239" s="47">
        <f>H240</f>
        <v>20</v>
      </c>
      <c r="I239" s="47">
        <f t="shared" si="34"/>
        <v>20</v>
      </c>
      <c r="J239" s="47">
        <f t="shared" si="34"/>
        <v>20</v>
      </c>
    </row>
    <row r="240" spans="1:10" s="14" customFormat="1" ht="37.5" customHeight="1" x14ac:dyDescent="0.25">
      <c r="A240" s="36"/>
      <c r="B240" s="21" t="s">
        <v>173</v>
      </c>
      <c r="C240" s="52" t="s">
        <v>38</v>
      </c>
      <c r="D240" s="55" t="s">
        <v>170</v>
      </c>
      <c r="E240" s="55" t="s">
        <v>188</v>
      </c>
      <c r="F240" s="59" t="s">
        <v>174</v>
      </c>
      <c r="G240" s="56"/>
      <c r="H240" s="47">
        <f>H242</f>
        <v>20</v>
      </c>
      <c r="I240" s="47">
        <f>I242</f>
        <v>20</v>
      </c>
      <c r="J240" s="47">
        <f>J242</f>
        <v>20</v>
      </c>
    </row>
    <row r="241" spans="1:10" s="14" customFormat="1" ht="37.5" customHeight="1" x14ac:dyDescent="0.25">
      <c r="A241" s="36"/>
      <c r="B241" s="21" t="s">
        <v>49</v>
      </c>
      <c r="C241" s="52" t="s">
        <v>38</v>
      </c>
      <c r="D241" s="55" t="s">
        <v>170</v>
      </c>
      <c r="E241" s="55" t="s">
        <v>188</v>
      </c>
      <c r="F241" s="59" t="s">
        <v>174</v>
      </c>
      <c r="G241" s="56">
        <v>200</v>
      </c>
      <c r="H241" s="47">
        <f>H242</f>
        <v>20</v>
      </c>
      <c r="I241" s="47">
        <f>I242</f>
        <v>20</v>
      </c>
      <c r="J241" s="47">
        <f>J242</f>
        <v>20</v>
      </c>
    </row>
    <row r="242" spans="1:10" s="14" customFormat="1" ht="40.5" customHeight="1" x14ac:dyDescent="0.25">
      <c r="A242" s="36"/>
      <c r="B242" s="23" t="s">
        <v>50</v>
      </c>
      <c r="C242" s="52" t="s">
        <v>38</v>
      </c>
      <c r="D242" s="55" t="s">
        <v>170</v>
      </c>
      <c r="E242" s="55" t="s">
        <v>188</v>
      </c>
      <c r="F242" s="59" t="s">
        <v>174</v>
      </c>
      <c r="G242" s="56">
        <v>240</v>
      </c>
      <c r="H242" s="47">
        <f>30-10</f>
        <v>20</v>
      </c>
      <c r="I242" s="47">
        <v>20</v>
      </c>
      <c r="J242" s="47">
        <v>20</v>
      </c>
    </row>
  </sheetData>
  <autoFilter ref="B19:J242"/>
  <mergeCells count="17">
    <mergeCell ref="G17:G18"/>
    <mergeCell ref="I2:J2"/>
    <mergeCell ref="I3:J3"/>
    <mergeCell ref="I6:J6"/>
    <mergeCell ref="I7:J7"/>
    <mergeCell ref="A17:A18"/>
    <mergeCell ref="I10:J10"/>
    <mergeCell ref="I11:J11"/>
    <mergeCell ref="H17:J17"/>
    <mergeCell ref="B13:J13"/>
    <mergeCell ref="B14:J14"/>
    <mergeCell ref="B15:J15"/>
    <mergeCell ref="B17:B18"/>
    <mergeCell ref="C17:C18"/>
    <mergeCell ref="D17:D18"/>
    <mergeCell ref="E17:E18"/>
    <mergeCell ref="F17:F18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  <rowBreaks count="2" manualBreakCount="2">
    <brk id="39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года</vt:lpstr>
      <vt:lpstr>Лист1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User1</cp:lastModifiedBy>
  <cp:lastPrinted>2018-10-25T07:37:23Z</cp:lastPrinted>
  <dcterms:created xsi:type="dcterms:W3CDTF">2017-10-11T11:12:31Z</dcterms:created>
  <dcterms:modified xsi:type="dcterms:W3CDTF">2018-10-25T07:15:08Z</dcterms:modified>
</cp:coreProperties>
</file>