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445"/>
  </bookViews>
  <sheets>
    <sheet name="Все года" sheetId="1" r:id="rId1"/>
  </sheets>
  <definedNames>
    <definedName name="_xlnm._FilterDatabase" localSheetId="0" hidden="1">'Все года'!$A$15:$H$213</definedName>
    <definedName name="_xlnm.Print_Titles" localSheetId="0">'Все года'!$15:$15</definedName>
  </definedNames>
  <calcPr calcId="145621"/>
</workbook>
</file>

<file path=xl/calcChain.xml><?xml version="1.0" encoding="utf-8"?>
<calcChain xmlns="http://schemas.openxmlformats.org/spreadsheetml/2006/main">
  <c r="F180" i="1" l="1"/>
  <c r="F185" i="1"/>
  <c r="F184" i="1" s="1"/>
  <c r="F204" i="1" l="1"/>
  <c r="F201" i="1"/>
  <c r="F125" i="1"/>
  <c r="F161" i="1" l="1"/>
  <c r="F154" i="1"/>
  <c r="F128" i="1"/>
  <c r="F197" i="1"/>
  <c r="F183" i="1"/>
  <c r="F102" i="1"/>
  <c r="F107" i="1"/>
  <c r="F101" i="1"/>
  <c r="H113" i="1"/>
  <c r="G113" i="1"/>
  <c r="H112" i="1"/>
  <c r="G112" i="1"/>
  <c r="H111" i="1"/>
  <c r="G111" i="1"/>
  <c r="F112" i="1"/>
  <c r="F111" i="1" s="1"/>
  <c r="F113" i="1"/>
  <c r="H105" i="1"/>
  <c r="G105" i="1"/>
  <c r="H104" i="1"/>
  <c r="G104" i="1"/>
  <c r="H103" i="1"/>
  <c r="G103" i="1"/>
  <c r="F103" i="1"/>
  <c r="F104" i="1"/>
  <c r="F105" i="1"/>
  <c r="F49" i="1" l="1"/>
  <c r="F179" i="1" l="1"/>
  <c r="F212" i="1"/>
  <c r="H192" i="1"/>
  <c r="G192" i="1"/>
  <c r="H191" i="1"/>
  <c r="G191" i="1"/>
  <c r="H189" i="1"/>
  <c r="G189" i="1"/>
  <c r="F189" i="1"/>
  <c r="F192" i="1"/>
  <c r="F191" i="1" s="1"/>
  <c r="H188" i="1"/>
  <c r="G188" i="1"/>
  <c r="H187" i="1"/>
  <c r="G187" i="1"/>
  <c r="F188" i="1"/>
  <c r="H116" i="1"/>
  <c r="G116" i="1"/>
  <c r="H115" i="1"/>
  <c r="G115" i="1"/>
  <c r="F116" i="1"/>
  <c r="F115" i="1" s="1"/>
  <c r="H109" i="1"/>
  <c r="G109" i="1"/>
  <c r="H108" i="1"/>
  <c r="G108" i="1"/>
  <c r="F108" i="1"/>
  <c r="F109" i="1"/>
  <c r="F88" i="1"/>
  <c r="F87" i="1" s="1"/>
  <c r="G88" i="1"/>
  <c r="G87" i="1" s="1"/>
  <c r="H88" i="1"/>
  <c r="H87" i="1" s="1"/>
  <c r="F92" i="1"/>
  <c r="H84" i="1"/>
  <c r="G84" i="1"/>
  <c r="H83" i="1"/>
  <c r="G83" i="1"/>
  <c r="F84" i="1"/>
  <c r="F83" i="1" s="1"/>
  <c r="H81" i="1"/>
  <c r="G81" i="1"/>
  <c r="H80" i="1"/>
  <c r="G80" i="1"/>
  <c r="H79" i="1"/>
  <c r="G79" i="1"/>
  <c r="F81" i="1"/>
  <c r="F80" i="1" s="1"/>
  <c r="F53" i="1"/>
  <c r="F45" i="1"/>
  <c r="H130" i="1"/>
  <c r="G130" i="1"/>
  <c r="H129" i="1"/>
  <c r="G129" i="1"/>
  <c r="F130" i="1"/>
  <c r="F129" i="1" s="1"/>
  <c r="H107" i="1" l="1"/>
  <c r="H102" i="1" s="1"/>
  <c r="H101" i="1" s="1"/>
  <c r="G107" i="1"/>
  <c r="G102" i="1" s="1"/>
  <c r="G101" i="1" s="1"/>
  <c r="F187" i="1"/>
  <c r="F79" i="1"/>
  <c r="F207" i="1" l="1"/>
  <c r="F206" i="1" s="1"/>
  <c r="F205" i="1" s="1"/>
  <c r="H206" i="1"/>
  <c r="G206" i="1"/>
  <c r="H205" i="1"/>
  <c r="G205" i="1"/>
  <c r="F124" i="1" l="1"/>
  <c r="F123" i="1" s="1"/>
  <c r="G125" i="1"/>
  <c r="G124" i="1" s="1"/>
  <c r="G123" i="1" s="1"/>
  <c r="H125" i="1"/>
  <c r="H124" i="1" s="1"/>
  <c r="H123" i="1" s="1"/>
  <c r="F127" i="1"/>
  <c r="F126" i="1" s="1"/>
  <c r="G128" i="1"/>
  <c r="G127" i="1" s="1"/>
  <c r="G126" i="1" s="1"/>
  <c r="H128" i="1"/>
  <c r="H127" i="1" s="1"/>
  <c r="H126" i="1" s="1"/>
  <c r="F134" i="1"/>
  <c r="F133" i="1" s="1"/>
  <c r="G134" i="1"/>
  <c r="G133" i="1" s="1"/>
  <c r="H134" i="1"/>
  <c r="H133" i="1" s="1"/>
  <c r="F139" i="1"/>
  <c r="F138" i="1" s="1"/>
  <c r="F137" i="1" s="1"/>
  <c r="G139" i="1"/>
  <c r="G138" i="1" s="1"/>
  <c r="G137" i="1" s="1"/>
  <c r="H139" i="1"/>
  <c r="H138" i="1" s="1"/>
  <c r="H137" i="1" s="1"/>
  <c r="F143" i="1"/>
  <c r="F142" i="1" s="1"/>
  <c r="F141" i="1" s="1"/>
  <c r="G143" i="1"/>
  <c r="G142" i="1" s="1"/>
  <c r="G141" i="1" s="1"/>
  <c r="H143" i="1"/>
  <c r="H142" i="1" s="1"/>
  <c r="H141" i="1" s="1"/>
  <c r="F147" i="1"/>
  <c r="F146" i="1" s="1"/>
  <c r="F145" i="1" s="1"/>
  <c r="G147" i="1"/>
  <c r="G146" i="1" s="1"/>
  <c r="G145" i="1" s="1"/>
  <c r="H147" i="1"/>
  <c r="H146" i="1" s="1"/>
  <c r="H145" i="1" s="1"/>
  <c r="G154" i="1"/>
  <c r="G151" i="1" s="1"/>
  <c r="H154" i="1"/>
  <c r="G160" i="1"/>
  <c r="G159" i="1" s="1"/>
  <c r="G158" i="1" s="1"/>
  <c r="G157" i="1" s="1"/>
  <c r="G156" i="1" s="1"/>
  <c r="G155" i="1" s="1"/>
  <c r="H160" i="1"/>
  <c r="H159" i="1" s="1"/>
  <c r="H158" i="1" s="1"/>
  <c r="H157" i="1" s="1"/>
  <c r="H156" i="1" s="1"/>
  <c r="H155" i="1" s="1"/>
  <c r="F160" i="1"/>
  <c r="F159" i="1" s="1"/>
  <c r="F163" i="1"/>
  <c r="F162" i="1" s="1"/>
  <c r="F170" i="1"/>
  <c r="F169" i="1" s="1"/>
  <c r="F168" i="1" s="1"/>
  <c r="G170" i="1"/>
  <c r="G169" i="1" s="1"/>
  <c r="G168" i="1" s="1"/>
  <c r="H170" i="1"/>
  <c r="H169" i="1" s="1"/>
  <c r="H168" i="1" s="1"/>
  <c r="F174" i="1"/>
  <c r="F173" i="1" s="1"/>
  <c r="F172" i="1" s="1"/>
  <c r="G174" i="1"/>
  <c r="G173" i="1" s="1"/>
  <c r="G172" i="1" s="1"/>
  <c r="H174" i="1"/>
  <c r="H173" i="1" s="1"/>
  <c r="H172" i="1" s="1"/>
  <c r="F178" i="1"/>
  <c r="F177" i="1" s="1"/>
  <c r="F176" i="1" s="1"/>
  <c r="G178" i="1"/>
  <c r="G177" i="1" s="1"/>
  <c r="G176" i="1" s="1"/>
  <c r="H178" i="1"/>
  <c r="H177" i="1" s="1"/>
  <c r="H176" i="1" s="1"/>
  <c r="F182" i="1"/>
  <c r="F181" i="1" s="1"/>
  <c r="G182" i="1"/>
  <c r="G181" i="1" s="1"/>
  <c r="G180" i="1" s="1"/>
  <c r="H182" i="1"/>
  <c r="H181" i="1" s="1"/>
  <c r="H180" i="1" s="1"/>
  <c r="F196" i="1"/>
  <c r="F195" i="1" s="1"/>
  <c r="F194" i="1" s="1"/>
  <c r="G197" i="1"/>
  <c r="G196" i="1" s="1"/>
  <c r="G195" i="1" s="1"/>
  <c r="G194" i="1" s="1"/>
  <c r="H197" i="1"/>
  <c r="H196" i="1" s="1"/>
  <c r="H195" i="1" s="1"/>
  <c r="H194" i="1" s="1"/>
  <c r="F200" i="1"/>
  <c r="F199" i="1" s="1"/>
  <c r="G200" i="1"/>
  <c r="G199" i="1" s="1"/>
  <c r="H200" i="1"/>
  <c r="H199" i="1" s="1"/>
  <c r="F203" i="1"/>
  <c r="F202" i="1" s="1"/>
  <c r="G203" i="1"/>
  <c r="G202" i="1" s="1"/>
  <c r="H203" i="1"/>
  <c r="H202" i="1" s="1"/>
  <c r="F211" i="1"/>
  <c r="F210" i="1" s="1"/>
  <c r="F209" i="1" s="1"/>
  <c r="G212" i="1"/>
  <c r="G211" i="1" s="1"/>
  <c r="G210" i="1" s="1"/>
  <c r="G209" i="1" s="1"/>
  <c r="H212" i="1"/>
  <c r="H211" i="1" s="1"/>
  <c r="H210" i="1" s="1"/>
  <c r="H209" i="1" s="1"/>
  <c r="F122" i="1" l="1"/>
  <c r="G153" i="1"/>
  <c r="G152" i="1" s="1"/>
  <c r="H198" i="1"/>
  <c r="H167" i="1" s="1"/>
  <c r="H166" i="1" s="1"/>
  <c r="H165" i="1" s="1"/>
  <c r="H122" i="1"/>
  <c r="G198" i="1"/>
  <c r="F158" i="1"/>
  <c r="F157" i="1" s="1"/>
  <c r="F156" i="1" s="1"/>
  <c r="F155" i="1" s="1"/>
  <c r="G167" i="1"/>
  <c r="G166" i="1" s="1"/>
  <c r="G165" i="1" s="1"/>
  <c r="H151" i="1"/>
  <c r="H153" i="1"/>
  <c r="H152" i="1" s="1"/>
  <c r="F151" i="1"/>
  <c r="F153" i="1"/>
  <c r="F152" i="1" s="1"/>
  <c r="G150" i="1"/>
  <c r="G149" i="1"/>
  <c r="F132" i="1"/>
  <c r="G122" i="1"/>
  <c r="F198" i="1"/>
  <c r="F167" i="1" s="1"/>
  <c r="G132" i="1"/>
  <c r="H132" i="1"/>
  <c r="H121" i="1" s="1"/>
  <c r="H120" i="1" s="1"/>
  <c r="H49" i="1"/>
  <c r="G49" i="1"/>
  <c r="F166" i="1" l="1"/>
  <c r="F165" i="1" s="1"/>
  <c r="F121" i="1"/>
  <c r="F120" i="1" s="1"/>
  <c r="F149" i="1"/>
  <c r="F150" i="1"/>
  <c r="H149" i="1"/>
  <c r="H119" i="1" s="1"/>
  <c r="H150" i="1"/>
  <c r="G121" i="1"/>
  <c r="G120" i="1" s="1"/>
  <c r="G119" i="1" s="1"/>
  <c r="H99" i="1"/>
  <c r="H98" i="1" s="1"/>
  <c r="H97" i="1" s="1"/>
  <c r="G99" i="1"/>
  <c r="G98" i="1" s="1"/>
  <c r="G97" i="1" s="1"/>
  <c r="F99" i="1"/>
  <c r="F98" i="1" s="1"/>
  <c r="F97" i="1" s="1"/>
  <c r="H95" i="1"/>
  <c r="G95" i="1"/>
  <c r="H94" i="1"/>
  <c r="G94" i="1"/>
  <c r="G93" i="1" s="1"/>
  <c r="H93" i="1"/>
  <c r="F95" i="1"/>
  <c r="F94" i="1" s="1"/>
  <c r="F93" i="1" s="1"/>
  <c r="H91" i="1"/>
  <c r="H90" i="1" s="1"/>
  <c r="H86" i="1" s="1"/>
  <c r="G91" i="1"/>
  <c r="G90" i="1" s="1"/>
  <c r="G86" i="1" s="1"/>
  <c r="F91" i="1"/>
  <c r="F90" i="1" s="1"/>
  <c r="F86" i="1" s="1"/>
  <c r="H75" i="1"/>
  <c r="G75" i="1"/>
  <c r="H74" i="1"/>
  <c r="G74" i="1"/>
  <c r="H73" i="1"/>
  <c r="G73" i="1"/>
  <c r="G72" i="1" s="1"/>
  <c r="G71" i="1" s="1"/>
  <c r="H72" i="1"/>
  <c r="H71" i="1" s="1"/>
  <c r="F75" i="1"/>
  <c r="F74" i="1" s="1"/>
  <c r="F73" i="1" s="1"/>
  <c r="F72" i="1" s="1"/>
  <c r="F71" i="1" s="1"/>
  <c r="H69" i="1"/>
  <c r="G69" i="1"/>
  <c r="G68" i="1" s="1"/>
  <c r="G67" i="1" s="1"/>
  <c r="G66" i="1" s="1"/>
  <c r="G65" i="1" s="1"/>
  <c r="H68" i="1"/>
  <c r="H67" i="1" s="1"/>
  <c r="H66" i="1" s="1"/>
  <c r="H65" i="1" s="1"/>
  <c r="F69" i="1"/>
  <c r="F68" i="1" s="1"/>
  <c r="F67" i="1" s="1"/>
  <c r="F66" i="1" s="1"/>
  <c r="F65" i="1" s="1"/>
  <c r="H44" i="1"/>
  <c r="G44" i="1"/>
  <c r="G43" i="1" s="1"/>
  <c r="G42" i="1" s="1"/>
  <c r="H43" i="1"/>
  <c r="H42" i="1" s="1"/>
  <c r="F44" i="1"/>
  <c r="F43" i="1" s="1"/>
  <c r="F42" i="1" s="1"/>
  <c r="H48" i="1"/>
  <c r="H47" i="1" s="1"/>
  <c r="H46" i="1" s="1"/>
  <c r="G48" i="1"/>
  <c r="G47" i="1" s="1"/>
  <c r="G46" i="1" s="1"/>
  <c r="F48" i="1"/>
  <c r="F47" i="1" s="1"/>
  <c r="F46" i="1" s="1"/>
  <c r="H52" i="1"/>
  <c r="G52" i="1"/>
  <c r="G51" i="1" s="1"/>
  <c r="G50" i="1" s="1"/>
  <c r="H51" i="1"/>
  <c r="H50" i="1" s="1"/>
  <c r="F52" i="1"/>
  <c r="F51" i="1" s="1"/>
  <c r="F50" i="1" s="1"/>
  <c r="H56" i="1"/>
  <c r="G56" i="1"/>
  <c r="G55" i="1" s="1"/>
  <c r="G54" i="1" s="1"/>
  <c r="H55" i="1"/>
  <c r="H54" i="1" s="1"/>
  <c r="F56" i="1"/>
  <c r="F55" i="1" s="1"/>
  <c r="F54" i="1" s="1"/>
  <c r="H63" i="1"/>
  <c r="H62" i="1" s="1"/>
  <c r="H61" i="1" s="1"/>
  <c r="H60" i="1" s="1"/>
  <c r="H59" i="1" s="1"/>
  <c r="H58" i="1" s="1"/>
  <c r="G63" i="1"/>
  <c r="G62" i="1" s="1"/>
  <c r="G61" i="1" s="1"/>
  <c r="G60" i="1" s="1"/>
  <c r="G59" i="1" s="1"/>
  <c r="G58" i="1" s="1"/>
  <c r="F63" i="1"/>
  <c r="F62" i="1" s="1"/>
  <c r="F61" i="1" s="1"/>
  <c r="F60" i="1" s="1"/>
  <c r="F59" i="1" s="1"/>
  <c r="F58" i="1" s="1"/>
  <c r="H22" i="1"/>
  <c r="G22" i="1"/>
  <c r="H21" i="1"/>
  <c r="G21" i="1"/>
  <c r="G20" i="1" s="1"/>
  <c r="G19" i="1" s="1"/>
  <c r="H20" i="1"/>
  <c r="H19" i="1" s="1"/>
  <c r="H27" i="1"/>
  <c r="G27" i="1"/>
  <c r="G26" i="1" s="1"/>
  <c r="G25" i="1" s="1"/>
  <c r="G24" i="1" s="1"/>
  <c r="H26" i="1"/>
  <c r="H25" i="1" s="1"/>
  <c r="H24" i="1" s="1"/>
  <c r="F27" i="1"/>
  <c r="F26" i="1" s="1"/>
  <c r="F25" i="1" s="1"/>
  <c r="F24" i="1" s="1"/>
  <c r="F22" i="1"/>
  <c r="F21" i="1" s="1"/>
  <c r="F20" i="1" s="1"/>
  <c r="F19" i="1" s="1"/>
  <c r="H33" i="1"/>
  <c r="G33" i="1"/>
  <c r="H32" i="1"/>
  <c r="G32" i="1"/>
  <c r="G31" i="1" s="1"/>
  <c r="G30" i="1" s="1"/>
  <c r="H31" i="1"/>
  <c r="H30" i="1" s="1"/>
  <c r="H38" i="1"/>
  <c r="G38" i="1"/>
  <c r="G37" i="1" s="1"/>
  <c r="G36" i="1" s="1"/>
  <c r="G35" i="1" s="1"/>
  <c r="H37" i="1"/>
  <c r="H36" i="1" s="1"/>
  <c r="H35" i="1" s="1"/>
  <c r="F38" i="1"/>
  <c r="F37" i="1" s="1"/>
  <c r="F36" i="1" s="1"/>
  <c r="F35" i="1" s="1"/>
  <c r="F33" i="1"/>
  <c r="F32" i="1" s="1"/>
  <c r="F31" i="1" s="1"/>
  <c r="F30" i="1" s="1"/>
  <c r="F78" i="1" l="1"/>
  <c r="F77" i="1" s="1"/>
  <c r="G18" i="1"/>
  <c r="H18" i="1"/>
  <c r="G29" i="1"/>
  <c r="F119" i="1"/>
  <c r="H29" i="1"/>
  <c r="G118" i="1"/>
  <c r="H78" i="1"/>
  <c r="H77" i="1" s="1"/>
  <c r="H41" i="1"/>
  <c r="H40" i="1" s="1"/>
  <c r="G41" i="1"/>
  <c r="G40" i="1" s="1"/>
  <c r="G78" i="1"/>
  <c r="G77" i="1" s="1"/>
  <c r="F41" i="1"/>
  <c r="F40" i="1" s="1"/>
  <c r="F29" i="1"/>
  <c r="F18" i="1"/>
  <c r="F17" i="1" l="1"/>
  <c r="F118" i="1"/>
  <c r="H17" i="1"/>
  <c r="G17" i="1"/>
  <c r="G16" i="1" s="1"/>
  <c r="F16" i="1" l="1"/>
  <c r="H118" i="1"/>
  <c r="H16" i="1" s="1"/>
</calcChain>
</file>

<file path=xl/sharedStrings.xml><?xml version="1.0" encoding="utf-8"?>
<sst xmlns="http://schemas.openxmlformats.org/spreadsheetml/2006/main" count="558" uniqueCount="196">
  <si>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</si>
  <si>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</si>
  <si>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</si>
  <si>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</si>
  <si>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</si>
  <si>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</si>
  <si>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</si>
  <si>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</si>
  <si>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</si>
  <si>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</si>
  <si>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</si>
  <si>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</si>
  <si>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</si>
  <si>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</si>
  <si>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</si>
  <si>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</si>
  <si>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</si>
  <si>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</si>
  <si>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</si>
  <si>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</si>
  <si>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</si>
  <si>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</si>
  <si>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</si>
  <si>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</si>
  <si>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12</t>
  </si>
  <si>
    <t>Жилищное хозяйство</t>
  </si>
  <si>
    <t>07</t>
  </si>
  <si>
    <t>Другие общегосударственные вопросы</t>
  </si>
  <si>
    <t>13</t>
  </si>
  <si>
    <t>11</t>
  </si>
  <si>
    <t>Коммунальное хозяйство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</si>
  <si>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</si>
  <si>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</si>
  <si>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</si>
  <si>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</si>
  <si>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</si>
  <si>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</si>
  <si>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</si>
  <si>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</si>
  <si>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</si>
  <si>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</si>
  <si>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</si>
  <si>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</si>
  <si>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2018 год</t>
  </si>
  <si>
    <t>2019 год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</si>
  <si>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</si>
  <si>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</si>
  <si>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</si>
  <si>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</si>
  <si>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</si>
  <si>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</si>
  <si>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</si>
  <si>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</si>
  <si>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</si>
  <si>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</si>
  <si>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</si>
  <si>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</si>
  <si>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</si>
  <si>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</si>
  <si>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</si>
  <si>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Молодежная политика и оздоровление детей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</si>
  <si>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</si>
  <si>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</si>
  <si>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</si>
  <si>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</si>
  <si>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</si>
  <si>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04 0 01 11300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</si>
  <si>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</si>
  <si>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</si>
  <si>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</si>
  <si>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11 0 00 00000</t>
  </si>
  <si>
    <t>11 0 01 13200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</si>
  <si>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</si>
  <si>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</si>
  <si>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</si>
  <si>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</si>
  <si>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</si>
  <si>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Мероприятия на капитальный ремонт и ремонт автомобильных дорог общего пользования местного значения (областной бюджет)</t>
  </si>
  <si>
    <t>10 0 00 00000</t>
  </si>
  <si>
    <t>10 0 01 00000</t>
  </si>
  <si>
    <t>10 1 01 10100</t>
  </si>
  <si>
    <t>10 1 01 10110</t>
  </si>
  <si>
    <t>10 1 01 S0140</t>
  </si>
  <si>
    <t>10 1 01 70140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</si>
  <si>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</si>
  <si>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</si>
  <si>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</si>
  <si>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</si>
  <si>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</si>
  <si>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</si>
  <si>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</si>
  <si>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"Поддержка  проектов местных инциатив граждан"</t>
  </si>
  <si>
    <t>Мероприятия по усточиввому развитию части территорий</t>
  </si>
  <si>
    <t>Мероприятия по усточиввому развитию части территорий, являющихся административным центром поселения</t>
  </si>
  <si>
    <t>15 0 00 00000</t>
  </si>
  <si>
    <t>15 0 01 00000</t>
  </si>
  <si>
    <t>15 0 01 S0880</t>
  </si>
  <si>
    <t>15 0 01 74390</t>
  </si>
  <si>
    <t>15 0 01 S4390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</si>
  <si>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</si>
  <si>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</si>
  <si>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</si>
  <si>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</si>
  <si>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</si>
  <si>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</si>
  <si>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</si>
  <si>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</si>
  <si>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</si>
  <si>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</si>
  <si>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</si>
  <si>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</si>
  <si>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</si>
  <si>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</si>
  <si>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</si>
  <si>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</si>
  <si>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</si>
  <si>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</si>
  <si>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</si>
  <si>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</si>
  <si>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</si>
  <si>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</si>
  <si>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</si>
  <si>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</si>
  <si>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</si>
  <si>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</si>
  <si>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</si>
  <si>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</si>
  <si>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</si>
  <si>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</si>
  <si>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</si>
  <si>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</si>
  <si>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9290100030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</si>
  <si>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</si>
  <si>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</si>
  <si>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</si>
  <si>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</si>
  <si>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</si>
  <si>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</si>
  <si>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</si>
  <si>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</si>
  <si>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</si>
  <si>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</si>
  <si>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</si>
  <si>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</si>
  <si>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</si>
  <si>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</si>
  <si>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</si>
  <si>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>Другие вопросы в области коммунального хозяйства</t>
  </si>
  <si>
    <t>99 9 01 10630</t>
  </si>
  <si>
    <t xml:space="preserve">Мероприятия по организации сбора и вывоза бытовых отходов </t>
  </si>
  <si>
    <t>99 9 01 13300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</si>
  <si>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</si>
  <si>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</si>
  <si>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</si>
  <si>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</si>
  <si>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</si>
  <si>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</si>
  <si>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0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</si>
  <si>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</si>
  <si>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</si>
  <si>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</si>
  <si>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Приложение №5</t>
  </si>
  <si>
    <t xml:space="preserve">РАСПРЕДЕЛЕНИЕ  </t>
  </si>
  <si>
    <t xml:space="preserve">бюджетных ассигнований  по разделам, подразделам,целевым статьям (государственным (муниципальным)программам и непрограмным направлениям деятельности),группам(группам и подгруппам) видов расходов и (или)по целевым статьям (государственным (муниципальным)  программам и непрграммным направлением деятельности,группам(группам и подгруппам) видов расходов классификации  расходов бюджетов на 2018 год  плановый период 2019-2020 годов </t>
  </si>
  <si>
    <t>Муниципальная программа "Развитие физической культуры спорта и создание зон отдыха на территории Шапкинского сельского поселения Тосненского района Ленинградской области"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</si>
  <si>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</si>
  <si>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</si>
  <si>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</si>
  <si>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</si>
  <si>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</si>
  <si>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</si>
  <si>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от    27.12.2017   № 115</t>
  </si>
  <si>
    <t>Мероприятия по развитию общественной инфраструктуры общественного знаяения</t>
  </si>
  <si>
    <t>9990172020</t>
  </si>
  <si>
    <t>Уплата налогов, сборов и иных платежей</t>
  </si>
  <si>
    <t>850</t>
  </si>
  <si>
    <t>Солействие развитию части территории поселения иных форм местного самоуправления</t>
  </si>
  <si>
    <t>Дорожное хозяйство</t>
  </si>
  <si>
    <t>1500170880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</si>
  <si>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</si>
  <si>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</si>
  <si>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</si>
  <si>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2600100000</t>
  </si>
  <si>
    <t>26001S4660</t>
  </si>
  <si>
    <t>26 0 00 00000</t>
  </si>
  <si>
    <t>Мероприятия по содержанию объектов благоустройства на территории сельского поселения</t>
  </si>
  <si>
    <t>99 9 01 13280</t>
  </si>
  <si>
    <t>15001S0880</t>
  </si>
  <si>
    <t>Содействие участию населения в осуществлении местного самоуправления в иных формах административных центров поселения</t>
  </si>
  <si>
    <t>2600174660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</si>
  <si>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</si>
  <si>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№3</t>
  </si>
  <si>
    <t>к решению совета депутатов Шапкинского сельского поселения Ленинградской области</t>
  </si>
  <si>
    <t>от  28.09.2018  №128</t>
  </si>
  <si>
    <t>Мероприятия по вовлечению в предупреждение правонарушени на территории Шапкинского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</si>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</sst>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?"/>
    <numFmt numFmtId="166" formatCode="#,##0.000"/>
    <numFmt numFmtId="167" formatCode="0.000"/>
    <numFmt numFmtId="168" formatCode="#,##0.00000"/>
  </numFmts>
  <fonts count="13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1"/>
    <xf numFmtId="0" fontId="10" fillId="2" borderId="1"/>
  </cellStyleXfs>
  <cellXfs count="11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67" fontId="6" fillId="4" borderId="1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168" fontId="1" fillId="3" borderId="2" xfId="0" applyNumberFormat="1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/>
    </xf>
    <xf numFmtId="168" fontId="1" fillId="3" borderId="2" xfId="0" applyNumberFormat="1" applyFont="1" applyFill="1" applyBorder="1" applyAlignment="1">
      <alignment horizontal="center" vertical="center" wrapText="1"/>
    </xf>
    <xf numFmtId="168" fontId="2" fillId="3" borderId="5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top"/>
    </xf>
    <xf numFmtId="168" fontId="2" fillId="3" borderId="2" xfId="0" applyNumberFormat="1" applyFont="1" applyFill="1" applyBorder="1" applyAlignment="1">
      <alignment horizontal="center" vertical="top"/>
    </xf>
    <xf numFmtId="168" fontId="2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168" fontId="1" fillId="2" borderId="2" xfId="0" applyNumberFormat="1" applyFont="1" applyFill="1" applyBorder="1" applyAlignment="1">
      <alignment horizontal="center" vertical="top" wrapText="1"/>
    </xf>
    <xf numFmtId="0" fontId="11" fillId="0" borderId="0" xfId="0" applyFont="1"/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168" fontId="1" fillId="3" borderId="2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2" borderId="4" xfId="1" applyNumberFormat="1" applyFont="1" applyBorder="1" applyAlignment="1">
      <alignment horizontal="center" vertical="top" wrapText="1"/>
    </xf>
    <xf numFmtId="49" fontId="1" fillId="2" borderId="5" xfId="1" applyNumberFormat="1" applyFont="1" applyBorder="1" applyAlignment="1">
      <alignment horizontal="center" vertical="top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49" fontId="1" fillId="2" borderId="8" xfId="1" applyNumberFormat="1" applyFont="1" applyBorder="1" applyAlignment="1">
      <alignment horizontal="center" vertical="top" wrapText="1"/>
    </xf>
    <xf numFmtId="49" fontId="1" fillId="2" borderId="7" xfId="1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9" fontId="1" fillId="3" borderId="6" xfId="1" applyNumberFormat="1" applyFont="1" applyFill="1" applyBorder="1" applyAlignment="1">
      <alignment horizontal="center" vertical="center" wrapText="1"/>
    </xf>
    <xf numFmtId="49" fontId="2" fillId="3" borderId="6" xfId="1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1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49" fontId="2" fillId="2" borderId="2" xfId="2" applyNumberFormat="1" applyFont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3"/>
  <sheetViews>
    <sheetView tabSelected="1" topLeftCell="A22" workbookViewId="0">
      <selection activeCell="F209" sqref="F209"/>
    </sheetView>
  </sheetViews>
  <sheetFormatPr defaultRowHeight="15" x14ac:dyDescent="0.25"/>
  <cols>
    <col min="1" max="1" width="61.42578125" style="70" customWidth="1"/>
    <col min="2" max="2" width="16.42578125" style="71" customWidth="1"/>
    <col min="3" max="5" width="7.42578125" style="71" customWidth="1"/>
    <col min="6" max="8" width="16.42578125" style="71" customWidth="1"/>
    <col min="9" max="16384" width="9.140625" style="60"/>
  </cols>
  <sheetData>
    <row r="1" spans="1:10" s="3" customFormat="1" ht="15.75" x14ac:dyDescent="0.25">
      <c r="A1" s="12"/>
      <c r="B1" s="1"/>
      <c r="C1" s="2"/>
      <c r="D1" s="2"/>
      <c r="E1" s="2"/>
      <c r="G1" s="47" t="s">
        <v>191</v>
      </c>
      <c r="H1" s="13"/>
      <c r="I1" s="14"/>
      <c r="J1" s="14"/>
    </row>
    <row r="2" spans="1:10" s="3" customFormat="1" ht="67.5" customHeight="1" x14ac:dyDescent="0.25">
      <c r="A2" s="12"/>
      <c r="B2" s="1"/>
      <c r="C2" s="2"/>
      <c r="D2" s="2"/>
      <c r="E2" s="2"/>
      <c r="G2" s="78" t="s">
        <v>192</v>
      </c>
      <c r="H2" s="78"/>
      <c r="I2" s="14"/>
      <c r="J2" s="14"/>
    </row>
    <row r="3" spans="1:10" s="3" customFormat="1" ht="18.75" customHeight="1" x14ac:dyDescent="0.25">
      <c r="A3" s="12"/>
      <c r="B3" s="1"/>
      <c r="C3" s="2"/>
      <c r="D3" s="2"/>
      <c r="E3" s="2"/>
      <c r="G3" s="79" t="s">
        <v>193</v>
      </c>
      <c r="H3" s="79"/>
      <c r="I3" s="14"/>
      <c r="J3" s="14"/>
    </row>
    <row r="5" spans="1:10" s="3" customFormat="1" ht="15.75" x14ac:dyDescent="0.25">
      <c r="A5" s="12"/>
      <c r="B5" s="1"/>
      <c r="C5" s="2"/>
      <c r="D5" s="2"/>
      <c r="E5" s="2"/>
      <c r="G5" s="47" t="s">
        <v>161</v>
      </c>
      <c r="H5" s="13"/>
      <c r="I5" s="14"/>
      <c r="J5" s="14"/>
    </row>
    <row r="6" spans="1:10" s="3" customFormat="1" ht="67.5" customHeight="1" x14ac:dyDescent="0.25">
      <c r="A6" s="12"/>
      <c r="B6" s="1"/>
      <c r="C6" s="2"/>
      <c r="D6" s="2"/>
      <c r="E6" s="2"/>
      <c r="G6" s="78" t="s">
        <v>192</v>
      </c>
      <c r="H6" s="78"/>
      <c r="I6" s="14"/>
      <c r="J6" s="14"/>
    </row>
    <row r="7" spans="1:10" s="3" customFormat="1" ht="18.75" customHeight="1" x14ac:dyDescent="0.25">
      <c r="A7" s="12"/>
      <c r="B7" s="1"/>
      <c r="C7" s="2"/>
      <c r="D7" s="2"/>
      <c r="E7" s="2"/>
      <c r="G7" s="79" t="s">
        <v>171</v>
      </c>
      <c r="H7" s="79"/>
      <c r="I7" s="14"/>
      <c r="J7" s="14"/>
    </row>
    <row r="8" spans="1:10" s="3" customFormat="1" ht="15.75" x14ac:dyDescent="0.25">
      <c r="A8" s="1"/>
      <c r="B8" s="2"/>
      <c r="D8" s="2"/>
      <c r="F8" s="2"/>
      <c r="G8" s="4"/>
    </row>
    <row r="9" spans="1:10" s="3" customFormat="1" ht="15.75" x14ac:dyDescent="0.25">
      <c r="A9" s="1"/>
      <c r="B9" s="2"/>
      <c r="C9" s="5"/>
      <c r="D9" s="2"/>
      <c r="E9" s="2"/>
      <c r="F9" s="2"/>
    </row>
    <row r="10" spans="1:10" s="3" customFormat="1" ht="26.25" customHeight="1" x14ac:dyDescent="0.25">
      <c r="A10" s="72" t="s">
        <v>162</v>
      </c>
      <c r="B10" s="72"/>
      <c r="C10" s="72"/>
      <c r="D10" s="72"/>
      <c r="E10" s="72"/>
      <c r="F10" s="72"/>
      <c r="G10" s="72"/>
      <c r="H10" s="72"/>
    </row>
    <row r="11" spans="1:10" s="3" customFormat="1" ht="113.25" customHeight="1" x14ac:dyDescent="0.25">
      <c r="A11" s="72" t="s">
        <v>163</v>
      </c>
      <c r="B11" s="72"/>
      <c r="C11" s="72"/>
      <c r="D11" s="72"/>
      <c r="E11" s="72"/>
      <c r="F11" s="72"/>
      <c r="G11" s="72"/>
      <c r="H11" s="72"/>
    </row>
    <row r="12" spans="1:10" s="3" customFormat="1" ht="15.6" customHeight="1" x14ac:dyDescent="0.25">
      <c r="A12" s="48"/>
      <c r="B12" s="48"/>
      <c r="C12" s="48"/>
      <c r="D12" s="48"/>
      <c r="E12" s="48"/>
      <c r="F12" s="6"/>
    </row>
    <row r="13" spans="1:10" s="8" customFormat="1" ht="35.25" customHeight="1" x14ac:dyDescent="0.25">
      <c r="A13" s="101" t="s">
        <v>0</v>
      </c>
      <c r="B13" s="80" t="s">
        <v>1</v>
      </c>
      <c r="C13" s="76" t="s">
        <v>2</v>
      </c>
      <c r="D13" s="74" t="s">
        <v>3</v>
      </c>
      <c r="E13" s="74" t="s">
        <v>4</v>
      </c>
      <c r="F13" s="73" t="s">
        <v>38</v>
      </c>
      <c r="G13" s="73"/>
      <c r="H13" s="73"/>
    </row>
    <row r="14" spans="1:10" s="8" customFormat="1" ht="15.75" customHeight="1" x14ac:dyDescent="0.25">
      <c r="A14" s="101"/>
      <c r="B14" s="81"/>
      <c r="C14" s="77"/>
      <c r="D14" s="75"/>
      <c r="E14" s="75"/>
      <c r="F14" s="7" t="s">
        <v>43</v>
      </c>
      <c r="G14" s="7" t="s">
        <v>44</v>
      </c>
      <c r="H14" s="7" t="s">
        <v>45</v>
      </c>
    </row>
    <row r="15" spans="1:10" s="8" customFormat="1" ht="15.75" x14ac:dyDescent="0.25">
      <c r="A15" s="9" t="s">
        <v>39</v>
      </c>
      <c r="B15" s="82" t="s">
        <v>40</v>
      </c>
      <c r="C15" s="9" t="s">
        <v>41</v>
      </c>
      <c r="D15" s="9" t="s">
        <v>42</v>
      </c>
      <c r="E15" s="10">
        <v>5</v>
      </c>
      <c r="F15" s="11">
        <v>6</v>
      </c>
      <c r="G15" s="10">
        <v>7</v>
      </c>
      <c r="H15" s="11">
        <v>8</v>
      </c>
    </row>
    <row r="16" spans="1:10" s="53" customFormat="1" ht="15.75" x14ac:dyDescent="0.25">
      <c r="A16" s="49" t="s">
        <v>5</v>
      </c>
      <c r="B16" s="83"/>
      <c r="C16" s="51"/>
      <c r="D16" s="50"/>
      <c r="E16" s="50"/>
      <c r="F16" s="52">
        <f>F17+F118</f>
        <v>15728.0337</v>
      </c>
      <c r="G16" s="52">
        <f>G17+G118</f>
        <v>11314.480510000001</v>
      </c>
      <c r="H16" s="52">
        <f>H17+H118</f>
        <v>10936.741260000001</v>
      </c>
    </row>
    <row r="17" spans="1:8" s="53" customFormat="1" ht="15.75" x14ac:dyDescent="0.25">
      <c r="A17" s="102" t="s">
        <v>57</v>
      </c>
      <c r="B17" s="84"/>
      <c r="C17" s="55"/>
      <c r="D17" s="54"/>
      <c r="E17" s="54"/>
      <c r="F17" s="56">
        <f>F18+F29+F40+F58+F65+F71+F77+F101</f>
        <v>7149.8985700000003</v>
      </c>
      <c r="G17" s="56">
        <f t="shared" ref="G17:H17" si="0">G18+G29+G40+G58+G65+G71+G77</f>
        <v>3673.0190000000002</v>
      </c>
      <c r="H17" s="56">
        <f t="shared" si="0"/>
        <v>3566.5460000000003</v>
      </c>
    </row>
    <row r="18" spans="1:8" s="53" customFormat="1" ht="69.75" customHeight="1" x14ac:dyDescent="0.25">
      <c r="A18" s="43" t="s">
        <v>164</v>
      </c>
      <c r="B18" s="85" t="s">
        <v>61</v>
      </c>
      <c r="C18" s="55"/>
      <c r="D18" s="54"/>
      <c r="E18" s="54"/>
      <c r="F18" s="40">
        <f>F19+F24</f>
        <v>60</v>
      </c>
      <c r="G18" s="40">
        <f>G19+G24</f>
        <v>60</v>
      </c>
      <c r="H18" s="40">
        <f>H19+H24</f>
        <v>60</v>
      </c>
    </row>
    <row r="19" spans="1:8" s="53" customFormat="1" ht="28.5" customHeight="1" x14ac:dyDescent="0.25">
      <c r="A19" s="103" t="s">
        <v>63</v>
      </c>
      <c r="B19" s="85" t="s">
        <v>65</v>
      </c>
      <c r="C19" s="55"/>
      <c r="D19" s="54"/>
      <c r="E19" s="54"/>
      <c r="F19" s="40">
        <f>F20</f>
        <v>20</v>
      </c>
      <c r="G19" s="40">
        <f t="shared" ref="G19:H22" si="1">G20</f>
        <v>20</v>
      </c>
      <c r="H19" s="40">
        <f t="shared" si="1"/>
        <v>20</v>
      </c>
    </row>
    <row r="20" spans="1:8" s="53" customFormat="1" ht="31.5" x14ac:dyDescent="0.25">
      <c r="A20" s="104" t="s">
        <v>64</v>
      </c>
      <c r="B20" s="86" t="s">
        <v>66</v>
      </c>
      <c r="C20" s="57"/>
      <c r="D20" s="58"/>
      <c r="E20" s="58"/>
      <c r="F20" s="38">
        <f>F21</f>
        <v>20</v>
      </c>
      <c r="G20" s="38">
        <f t="shared" si="1"/>
        <v>20</v>
      </c>
      <c r="H20" s="38">
        <f t="shared" si="1"/>
        <v>20</v>
      </c>
    </row>
    <row r="21" spans="1:8" s="53" customFormat="1" ht="31.5" x14ac:dyDescent="0.25">
      <c r="A21" s="104" t="s">
        <v>49</v>
      </c>
      <c r="B21" s="86" t="s">
        <v>66</v>
      </c>
      <c r="C21" s="57">
        <v>200</v>
      </c>
      <c r="D21" s="58"/>
      <c r="E21" s="58"/>
      <c r="F21" s="38">
        <f>F22</f>
        <v>20</v>
      </c>
      <c r="G21" s="38">
        <f t="shared" si="1"/>
        <v>20</v>
      </c>
      <c r="H21" s="38">
        <f t="shared" si="1"/>
        <v>20</v>
      </c>
    </row>
    <row r="22" spans="1:8" s="53" customFormat="1" ht="31.5" x14ac:dyDescent="0.25">
      <c r="A22" s="17" t="s">
        <v>50</v>
      </c>
      <c r="B22" s="86" t="s">
        <v>66</v>
      </c>
      <c r="C22" s="57">
        <v>240</v>
      </c>
      <c r="D22" s="58"/>
      <c r="E22" s="58"/>
      <c r="F22" s="38">
        <f>F23</f>
        <v>20</v>
      </c>
      <c r="G22" s="38">
        <f t="shared" si="1"/>
        <v>20</v>
      </c>
      <c r="H22" s="38">
        <f t="shared" si="1"/>
        <v>20</v>
      </c>
    </row>
    <row r="23" spans="1:8" s="53" customFormat="1" ht="15.75" x14ac:dyDescent="0.25">
      <c r="A23" s="17" t="s">
        <v>168</v>
      </c>
      <c r="B23" s="86" t="s">
        <v>66</v>
      </c>
      <c r="C23" s="57">
        <v>240</v>
      </c>
      <c r="D23" s="58" t="s">
        <v>29</v>
      </c>
      <c r="E23" s="58" t="s">
        <v>12</v>
      </c>
      <c r="F23" s="38">
        <v>20</v>
      </c>
      <c r="G23" s="38">
        <v>20</v>
      </c>
      <c r="H23" s="38">
        <v>20</v>
      </c>
    </row>
    <row r="24" spans="1:8" s="53" customFormat="1" ht="31.5" x14ac:dyDescent="0.25">
      <c r="A24" s="103" t="s">
        <v>58</v>
      </c>
      <c r="B24" s="85" t="s">
        <v>65</v>
      </c>
      <c r="C24" s="55"/>
      <c r="D24" s="54"/>
      <c r="E24" s="54"/>
      <c r="F24" s="40">
        <f>F25</f>
        <v>40</v>
      </c>
      <c r="G24" s="40">
        <f t="shared" ref="G24:H27" si="2">G25</f>
        <v>40</v>
      </c>
      <c r="H24" s="40">
        <f t="shared" si="2"/>
        <v>40</v>
      </c>
    </row>
    <row r="25" spans="1:8" s="53" customFormat="1" ht="15.75" x14ac:dyDescent="0.25">
      <c r="A25" s="104" t="s">
        <v>59</v>
      </c>
      <c r="B25" s="86" t="s">
        <v>62</v>
      </c>
      <c r="C25" s="57"/>
      <c r="D25" s="58"/>
      <c r="E25" s="58"/>
      <c r="F25" s="38">
        <f>F26</f>
        <v>40</v>
      </c>
      <c r="G25" s="38">
        <f t="shared" si="2"/>
        <v>40</v>
      </c>
      <c r="H25" s="38">
        <f t="shared" si="2"/>
        <v>40</v>
      </c>
    </row>
    <row r="26" spans="1:8" s="53" customFormat="1" ht="31.5" x14ac:dyDescent="0.25">
      <c r="A26" s="104" t="s">
        <v>49</v>
      </c>
      <c r="B26" s="86" t="s">
        <v>62</v>
      </c>
      <c r="C26" s="57">
        <v>200</v>
      </c>
      <c r="D26" s="58"/>
      <c r="E26" s="58"/>
      <c r="F26" s="38">
        <f>F27</f>
        <v>40</v>
      </c>
      <c r="G26" s="38">
        <f t="shared" si="2"/>
        <v>40</v>
      </c>
      <c r="H26" s="38">
        <f t="shared" si="2"/>
        <v>40</v>
      </c>
    </row>
    <row r="27" spans="1:8" s="53" customFormat="1" ht="31.5" x14ac:dyDescent="0.25">
      <c r="A27" s="17" t="s">
        <v>50</v>
      </c>
      <c r="B27" s="86" t="s">
        <v>62</v>
      </c>
      <c r="C27" s="57">
        <v>240</v>
      </c>
      <c r="D27" s="58"/>
      <c r="E27" s="58"/>
      <c r="F27" s="38">
        <f>F28</f>
        <v>40</v>
      </c>
      <c r="G27" s="38">
        <f t="shared" si="2"/>
        <v>40</v>
      </c>
      <c r="H27" s="38">
        <f t="shared" si="2"/>
        <v>40</v>
      </c>
    </row>
    <row r="28" spans="1:8" s="53" customFormat="1" ht="15.75" x14ac:dyDescent="0.25">
      <c r="A28" s="17" t="s">
        <v>60</v>
      </c>
      <c r="B28" s="86" t="s">
        <v>62</v>
      </c>
      <c r="C28" s="57">
        <v>240</v>
      </c>
      <c r="D28" s="58" t="s">
        <v>26</v>
      </c>
      <c r="E28" s="58" t="s">
        <v>26</v>
      </c>
      <c r="F28" s="38">
        <v>40</v>
      </c>
      <c r="G28" s="38">
        <v>40</v>
      </c>
      <c r="H28" s="38">
        <v>40</v>
      </c>
    </row>
    <row r="29" spans="1:8" s="53" customFormat="1" ht="52.5" customHeight="1" x14ac:dyDescent="0.25">
      <c r="A29" s="105" t="s">
        <v>165</v>
      </c>
      <c r="B29" s="87" t="s">
        <v>46</v>
      </c>
      <c r="C29" s="59"/>
      <c r="D29" s="42"/>
      <c r="E29" s="42"/>
      <c r="F29" s="40">
        <f>F30+F35</f>
        <v>30</v>
      </c>
      <c r="G29" s="40">
        <f t="shared" ref="G29:H29" si="3">G30+G35</f>
        <v>30</v>
      </c>
      <c r="H29" s="40">
        <f t="shared" si="3"/>
        <v>30</v>
      </c>
    </row>
    <row r="30" spans="1:8" ht="31.5" x14ac:dyDescent="0.25">
      <c r="A30" s="105" t="s">
        <v>47</v>
      </c>
      <c r="B30" s="87" t="s">
        <v>51</v>
      </c>
      <c r="C30" s="59"/>
      <c r="D30" s="42"/>
      <c r="E30" s="42"/>
      <c r="F30" s="40">
        <f>F31</f>
        <v>25</v>
      </c>
      <c r="G30" s="40">
        <f t="shared" ref="G30:H33" si="4">G31</f>
        <v>25</v>
      </c>
      <c r="H30" s="40">
        <f t="shared" si="4"/>
        <v>25</v>
      </c>
    </row>
    <row r="31" spans="1:8" ht="15.75" x14ac:dyDescent="0.25">
      <c r="A31" s="104" t="s">
        <v>48</v>
      </c>
      <c r="B31" s="88" t="s">
        <v>52</v>
      </c>
      <c r="C31" s="61"/>
      <c r="D31" s="19"/>
      <c r="E31" s="19"/>
      <c r="F31" s="38">
        <f>F32</f>
        <v>25</v>
      </c>
      <c r="G31" s="38">
        <f t="shared" si="4"/>
        <v>25</v>
      </c>
      <c r="H31" s="38">
        <f t="shared" si="4"/>
        <v>25</v>
      </c>
    </row>
    <row r="32" spans="1:8" ht="31.5" x14ac:dyDescent="0.25">
      <c r="A32" s="104" t="s">
        <v>49</v>
      </c>
      <c r="B32" s="88" t="s">
        <v>52</v>
      </c>
      <c r="C32" s="61">
        <v>200</v>
      </c>
      <c r="D32" s="19"/>
      <c r="E32" s="19"/>
      <c r="F32" s="38">
        <f>F33</f>
        <v>25</v>
      </c>
      <c r="G32" s="38">
        <f t="shared" si="4"/>
        <v>25</v>
      </c>
      <c r="H32" s="38">
        <f t="shared" si="4"/>
        <v>25</v>
      </c>
    </row>
    <row r="33" spans="1:8" ht="31.5" x14ac:dyDescent="0.25">
      <c r="A33" s="65" t="s">
        <v>50</v>
      </c>
      <c r="B33" s="88" t="s">
        <v>52</v>
      </c>
      <c r="C33" s="61">
        <v>240</v>
      </c>
      <c r="D33" s="19"/>
      <c r="E33" s="19"/>
      <c r="F33" s="38">
        <f>F34</f>
        <v>25</v>
      </c>
      <c r="G33" s="38">
        <f t="shared" si="4"/>
        <v>25</v>
      </c>
      <c r="H33" s="38">
        <f t="shared" si="4"/>
        <v>25</v>
      </c>
    </row>
    <row r="34" spans="1:8" ht="47.25" x14ac:dyDescent="0.25">
      <c r="A34" s="104" t="s">
        <v>53</v>
      </c>
      <c r="B34" s="88" t="s">
        <v>52</v>
      </c>
      <c r="C34" s="61">
        <v>240</v>
      </c>
      <c r="D34" s="19" t="s">
        <v>17</v>
      </c>
      <c r="E34" s="19" t="s">
        <v>20</v>
      </c>
      <c r="F34" s="38">
        <v>25</v>
      </c>
      <c r="G34" s="38">
        <v>25</v>
      </c>
      <c r="H34" s="38">
        <v>25</v>
      </c>
    </row>
    <row r="35" spans="1:8" ht="63" x14ac:dyDescent="0.25">
      <c r="A35" s="105" t="s">
        <v>54</v>
      </c>
      <c r="B35" s="87" t="s">
        <v>55</v>
      </c>
      <c r="C35" s="59"/>
      <c r="D35" s="42"/>
      <c r="E35" s="42"/>
      <c r="F35" s="40">
        <f>F36</f>
        <v>5</v>
      </c>
      <c r="G35" s="40">
        <f t="shared" ref="G35:H38" si="5">G36</f>
        <v>5</v>
      </c>
      <c r="H35" s="40">
        <f t="shared" si="5"/>
        <v>5</v>
      </c>
    </row>
    <row r="36" spans="1:8" ht="78.75" x14ac:dyDescent="0.25">
      <c r="A36" s="104" t="s">
        <v>194</v>
      </c>
      <c r="B36" s="88" t="s">
        <v>56</v>
      </c>
      <c r="C36" s="61"/>
      <c r="D36" s="19"/>
      <c r="E36" s="19"/>
      <c r="F36" s="38">
        <f>F37</f>
        <v>5</v>
      </c>
      <c r="G36" s="38">
        <f t="shared" si="5"/>
        <v>5</v>
      </c>
      <c r="H36" s="38">
        <f t="shared" si="5"/>
        <v>5</v>
      </c>
    </row>
    <row r="37" spans="1:8" ht="31.5" x14ac:dyDescent="0.25">
      <c r="A37" s="104" t="s">
        <v>49</v>
      </c>
      <c r="B37" s="88" t="s">
        <v>56</v>
      </c>
      <c r="C37" s="61">
        <v>200</v>
      </c>
      <c r="D37" s="19"/>
      <c r="E37" s="19"/>
      <c r="F37" s="38">
        <f>F38</f>
        <v>5</v>
      </c>
      <c r="G37" s="38">
        <f t="shared" si="5"/>
        <v>5</v>
      </c>
      <c r="H37" s="38">
        <f t="shared" si="5"/>
        <v>5</v>
      </c>
    </row>
    <row r="38" spans="1:8" ht="31.5" x14ac:dyDescent="0.25">
      <c r="A38" s="65" t="s">
        <v>50</v>
      </c>
      <c r="B38" s="88" t="s">
        <v>56</v>
      </c>
      <c r="C38" s="61">
        <v>240</v>
      </c>
      <c r="D38" s="19"/>
      <c r="E38" s="19"/>
      <c r="F38" s="38">
        <f>F39</f>
        <v>5</v>
      </c>
      <c r="G38" s="38">
        <f t="shared" si="5"/>
        <v>5</v>
      </c>
      <c r="H38" s="38">
        <f t="shared" si="5"/>
        <v>5</v>
      </c>
    </row>
    <row r="39" spans="1:8" ht="47.25" x14ac:dyDescent="0.25">
      <c r="A39" s="104" t="s">
        <v>53</v>
      </c>
      <c r="B39" s="88" t="s">
        <v>56</v>
      </c>
      <c r="C39" s="61">
        <v>240</v>
      </c>
      <c r="D39" s="19" t="s">
        <v>17</v>
      </c>
      <c r="E39" s="19" t="s">
        <v>20</v>
      </c>
      <c r="F39" s="38">
        <v>5</v>
      </c>
      <c r="G39" s="38">
        <v>5</v>
      </c>
      <c r="H39" s="38">
        <v>5</v>
      </c>
    </row>
    <row r="40" spans="1:8" ht="56.25" customHeight="1" x14ac:dyDescent="0.25">
      <c r="A40" s="43" t="s">
        <v>195</v>
      </c>
      <c r="B40" s="87" t="s">
        <v>78</v>
      </c>
      <c r="C40" s="61"/>
      <c r="D40" s="19"/>
      <c r="E40" s="19"/>
      <c r="F40" s="40">
        <f>F41</f>
        <v>2185.9</v>
      </c>
      <c r="G40" s="40">
        <f t="shared" ref="G40:H40" si="6">G41</f>
        <v>1410.4</v>
      </c>
      <c r="H40" s="40">
        <f t="shared" si="6"/>
        <v>1410.4</v>
      </c>
    </row>
    <row r="41" spans="1:8" ht="94.5" x14ac:dyDescent="0.25">
      <c r="A41" s="43" t="s">
        <v>73</v>
      </c>
      <c r="B41" s="87" t="s">
        <v>79</v>
      </c>
      <c r="C41" s="59"/>
      <c r="D41" s="42"/>
      <c r="E41" s="42"/>
      <c r="F41" s="40">
        <f>F42+F46+F50+F54</f>
        <v>2185.9</v>
      </c>
      <c r="G41" s="40">
        <f t="shared" ref="G41:H41" si="7">G42+G46+G50+G54</f>
        <v>1410.4</v>
      </c>
      <c r="H41" s="40">
        <f t="shared" si="7"/>
        <v>1410.4</v>
      </c>
    </row>
    <row r="42" spans="1:8" ht="15.75" x14ac:dyDescent="0.25">
      <c r="A42" s="104" t="s">
        <v>74</v>
      </c>
      <c r="B42" s="88" t="s">
        <v>80</v>
      </c>
      <c r="C42" s="61"/>
      <c r="D42" s="19"/>
      <c r="E42" s="19"/>
      <c r="F42" s="38">
        <f>F43</f>
        <v>727</v>
      </c>
      <c r="G42" s="38">
        <f t="shared" ref="G42:H44" si="8">G43</f>
        <v>350</v>
      </c>
      <c r="H42" s="38">
        <f t="shared" si="8"/>
        <v>350</v>
      </c>
    </row>
    <row r="43" spans="1:8" ht="31.5" x14ac:dyDescent="0.25">
      <c r="A43" s="104" t="s">
        <v>49</v>
      </c>
      <c r="B43" s="88" t="s">
        <v>80</v>
      </c>
      <c r="C43" s="61">
        <v>200</v>
      </c>
      <c r="D43" s="19"/>
      <c r="E43" s="19"/>
      <c r="F43" s="38">
        <f>F44</f>
        <v>727</v>
      </c>
      <c r="G43" s="38">
        <f t="shared" si="8"/>
        <v>350</v>
      </c>
      <c r="H43" s="38">
        <f t="shared" si="8"/>
        <v>350</v>
      </c>
    </row>
    <row r="44" spans="1:8" ht="31.5" x14ac:dyDescent="0.25">
      <c r="A44" s="17" t="s">
        <v>50</v>
      </c>
      <c r="B44" s="88" t="s">
        <v>80</v>
      </c>
      <c r="C44" s="61">
        <v>240</v>
      </c>
      <c r="D44" s="19"/>
      <c r="E44" s="19"/>
      <c r="F44" s="38">
        <f>F45</f>
        <v>727</v>
      </c>
      <c r="G44" s="38">
        <f t="shared" si="8"/>
        <v>350</v>
      </c>
      <c r="H44" s="38">
        <f t="shared" si="8"/>
        <v>350</v>
      </c>
    </row>
    <row r="45" spans="1:8" ht="15.75" x14ac:dyDescent="0.25">
      <c r="A45" s="104" t="s">
        <v>33</v>
      </c>
      <c r="B45" s="88" t="s">
        <v>80</v>
      </c>
      <c r="C45" s="61">
        <v>240</v>
      </c>
      <c r="D45" s="19" t="s">
        <v>11</v>
      </c>
      <c r="E45" s="19" t="s">
        <v>20</v>
      </c>
      <c r="F45" s="38">
        <f>350+377</f>
        <v>727</v>
      </c>
      <c r="G45" s="38">
        <v>350</v>
      </c>
      <c r="H45" s="38">
        <v>350</v>
      </c>
    </row>
    <row r="46" spans="1:8" ht="47.25" x14ac:dyDescent="0.25">
      <c r="A46" s="104" t="s">
        <v>75</v>
      </c>
      <c r="B46" s="86" t="s">
        <v>81</v>
      </c>
      <c r="C46" s="61"/>
      <c r="D46" s="19"/>
      <c r="E46" s="19"/>
      <c r="F46" s="38">
        <f>F47</f>
        <v>671.65200000000004</v>
      </c>
      <c r="G46" s="38">
        <f t="shared" ref="G46:H48" si="9">G47</f>
        <v>1060.4000000000001</v>
      </c>
      <c r="H46" s="38">
        <f t="shared" si="9"/>
        <v>1060.4000000000001</v>
      </c>
    </row>
    <row r="47" spans="1:8" ht="31.5" x14ac:dyDescent="0.25">
      <c r="A47" s="104" t="s">
        <v>49</v>
      </c>
      <c r="B47" s="86" t="s">
        <v>81</v>
      </c>
      <c r="C47" s="61">
        <v>200</v>
      </c>
      <c r="D47" s="19"/>
      <c r="E47" s="19"/>
      <c r="F47" s="38">
        <f>F48</f>
        <v>671.65200000000004</v>
      </c>
      <c r="G47" s="38">
        <f t="shared" si="9"/>
        <v>1060.4000000000001</v>
      </c>
      <c r="H47" s="38">
        <f t="shared" si="9"/>
        <v>1060.4000000000001</v>
      </c>
    </row>
    <row r="48" spans="1:8" ht="31.5" x14ac:dyDescent="0.25">
      <c r="A48" s="17" t="s">
        <v>50</v>
      </c>
      <c r="B48" s="86" t="s">
        <v>81</v>
      </c>
      <c r="C48" s="61">
        <v>240</v>
      </c>
      <c r="D48" s="19"/>
      <c r="E48" s="19"/>
      <c r="F48" s="38">
        <f>F49</f>
        <v>671.65200000000004</v>
      </c>
      <c r="G48" s="38">
        <f t="shared" si="9"/>
        <v>1060.4000000000001</v>
      </c>
      <c r="H48" s="38">
        <f t="shared" si="9"/>
        <v>1060.4000000000001</v>
      </c>
    </row>
    <row r="49" spans="1:8" ht="15.75" x14ac:dyDescent="0.25">
      <c r="A49" s="104" t="s">
        <v>33</v>
      </c>
      <c r="B49" s="86" t="s">
        <v>81</v>
      </c>
      <c r="C49" s="61">
        <v>240</v>
      </c>
      <c r="D49" s="19" t="s">
        <v>11</v>
      </c>
      <c r="E49" s="19" t="s">
        <v>20</v>
      </c>
      <c r="F49" s="38">
        <f>892.225-220.573</f>
        <v>671.65200000000004</v>
      </c>
      <c r="G49" s="38">
        <f>1060+0.4</f>
        <v>1060.4000000000001</v>
      </c>
      <c r="H49" s="38">
        <f>1060+0.4</f>
        <v>1060.4000000000001</v>
      </c>
    </row>
    <row r="50" spans="1:8" ht="47.25" x14ac:dyDescent="0.25">
      <c r="A50" s="17" t="s">
        <v>76</v>
      </c>
      <c r="B50" s="88" t="s">
        <v>82</v>
      </c>
      <c r="C50" s="61"/>
      <c r="D50" s="19"/>
      <c r="E50" s="19"/>
      <c r="F50" s="38">
        <f>F51</f>
        <v>114.548</v>
      </c>
      <c r="G50" s="38">
        <f t="shared" ref="G50:H52" si="10">G51</f>
        <v>0</v>
      </c>
      <c r="H50" s="38">
        <f t="shared" si="10"/>
        <v>0</v>
      </c>
    </row>
    <row r="51" spans="1:8" ht="31.5" x14ac:dyDescent="0.25">
      <c r="A51" s="104" t="s">
        <v>49</v>
      </c>
      <c r="B51" s="88" t="s">
        <v>82</v>
      </c>
      <c r="C51" s="61">
        <v>200</v>
      </c>
      <c r="D51" s="19"/>
      <c r="E51" s="19"/>
      <c r="F51" s="38">
        <f>F52</f>
        <v>114.548</v>
      </c>
      <c r="G51" s="38">
        <f t="shared" si="10"/>
        <v>0</v>
      </c>
      <c r="H51" s="38">
        <f t="shared" si="10"/>
        <v>0</v>
      </c>
    </row>
    <row r="52" spans="1:8" ht="31.5" x14ac:dyDescent="0.25">
      <c r="A52" s="17" t="s">
        <v>50</v>
      </c>
      <c r="B52" s="88" t="s">
        <v>82</v>
      </c>
      <c r="C52" s="61">
        <v>240</v>
      </c>
      <c r="D52" s="19"/>
      <c r="E52" s="19"/>
      <c r="F52" s="38">
        <f>F53</f>
        <v>114.548</v>
      </c>
      <c r="G52" s="38">
        <f t="shared" si="10"/>
        <v>0</v>
      </c>
      <c r="H52" s="38">
        <f t="shared" si="10"/>
        <v>0</v>
      </c>
    </row>
    <row r="53" spans="1:8" ht="15.75" x14ac:dyDescent="0.25">
      <c r="A53" s="104" t="s">
        <v>33</v>
      </c>
      <c r="B53" s="88" t="s">
        <v>82</v>
      </c>
      <c r="C53" s="61">
        <v>240</v>
      </c>
      <c r="D53" s="19" t="s">
        <v>11</v>
      </c>
      <c r="E53" s="19" t="s">
        <v>20</v>
      </c>
      <c r="F53" s="38">
        <f>168.175-53.627</f>
        <v>114.548</v>
      </c>
      <c r="G53" s="38">
        <v>0</v>
      </c>
      <c r="H53" s="38">
        <v>0</v>
      </c>
    </row>
    <row r="54" spans="1:8" ht="47.25" x14ac:dyDescent="0.25">
      <c r="A54" s="17" t="s">
        <v>77</v>
      </c>
      <c r="B54" s="88" t="s">
        <v>83</v>
      </c>
      <c r="C54" s="61"/>
      <c r="D54" s="19"/>
      <c r="E54" s="19"/>
      <c r="F54" s="38">
        <f>F55</f>
        <v>672.7</v>
      </c>
      <c r="G54" s="38">
        <f t="shared" ref="G54:H56" si="11">G55</f>
        <v>0</v>
      </c>
      <c r="H54" s="38">
        <f t="shared" si="11"/>
        <v>0</v>
      </c>
    </row>
    <row r="55" spans="1:8" ht="31.5" x14ac:dyDescent="0.25">
      <c r="A55" s="104" t="s">
        <v>49</v>
      </c>
      <c r="B55" s="88" t="s">
        <v>83</v>
      </c>
      <c r="C55" s="61">
        <v>200</v>
      </c>
      <c r="D55" s="19"/>
      <c r="E55" s="19"/>
      <c r="F55" s="38">
        <f>F56</f>
        <v>672.7</v>
      </c>
      <c r="G55" s="38">
        <f t="shared" si="11"/>
        <v>0</v>
      </c>
      <c r="H55" s="38">
        <f t="shared" si="11"/>
        <v>0</v>
      </c>
    </row>
    <row r="56" spans="1:8" ht="31.5" x14ac:dyDescent="0.25">
      <c r="A56" s="17" t="s">
        <v>50</v>
      </c>
      <c r="B56" s="88" t="s">
        <v>83</v>
      </c>
      <c r="C56" s="61">
        <v>240</v>
      </c>
      <c r="D56" s="19"/>
      <c r="E56" s="19"/>
      <c r="F56" s="38">
        <f>F57</f>
        <v>672.7</v>
      </c>
      <c r="G56" s="38">
        <f t="shared" si="11"/>
        <v>0</v>
      </c>
      <c r="H56" s="38">
        <f t="shared" si="11"/>
        <v>0</v>
      </c>
    </row>
    <row r="57" spans="1:8" ht="15.75" x14ac:dyDescent="0.25">
      <c r="A57" s="104" t="s">
        <v>33</v>
      </c>
      <c r="B57" s="88" t="s">
        <v>83</v>
      </c>
      <c r="C57" s="61">
        <v>240</v>
      </c>
      <c r="D57" s="19" t="s">
        <v>11</v>
      </c>
      <c r="E57" s="19" t="s">
        <v>20</v>
      </c>
      <c r="F57" s="38">
        <v>672.7</v>
      </c>
      <c r="G57" s="38">
        <v>0</v>
      </c>
      <c r="H57" s="38">
        <v>0</v>
      </c>
    </row>
    <row r="58" spans="1:8" ht="47.25" x14ac:dyDescent="0.25">
      <c r="A58" s="43" t="s">
        <v>67</v>
      </c>
      <c r="B58" s="89" t="s">
        <v>70</v>
      </c>
      <c r="C58" s="61"/>
      <c r="D58" s="19"/>
      <c r="E58" s="19"/>
      <c r="F58" s="40">
        <f t="shared" ref="F58:F63" si="12">F59</f>
        <v>100</v>
      </c>
      <c r="G58" s="40">
        <f t="shared" ref="G58:H63" si="13">G59</f>
        <v>100</v>
      </c>
      <c r="H58" s="40">
        <f t="shared" si="13"/>
        <v>100</v>
      </c>
    </row>
    <row r="59" spans="1:8" ht="31.5" x14ac:dyDescent="0.25">
      <c r="A59" s="17" t="s">
        <v>158</v>
      </c>
      <c r="B59" s="90" t="s">
        <v>72</v>
      </c>
      <c r="C59" s="55"/>
      <c r="D59" s="54"/>
      <c r="E59" s="54"/>
      <c r="F59" s="56">
        <f t="shared" si="12"/>
        <v>100</v>
      </c>
      <c r="G59" s="56">
        <f t="shared" si="13"/>
        <v>100</v>
      </c>
      <c r="H59" s="56">
        <f t="shared" si="13"/>
        <v>100</v>
      </c>
    </row>
    <row r="60" spans="1:8" ht="15.75" x14ac:dyDescent="0.25">
      <c r="A60" s="17" t="s">
        <v>68</v>
      </c>
      <c r="B60" s="90" t="s">
        <v>71</v>
      </c>
      <c r="C60" s="57"/>
      <c r="D60" s="58"/>
      <c r="E60" s="58"/>
      <c r="F60" s="62">
        <f t="shared" si="12"/>
        <v>100</v>
      </c>
      <c r="G60" s="62">
        <f t="shared" si="13"/>
        <v>100</v>
      </c>
      <c r="H60" s="62">
        <f t="shared" si="13"/>
        <v>100</v>
      </c>
    </row>
    <row r="61" spans="1:8" ht="15.75" x14ac:dyDescent="0.25">
      <c r="A61" s="104" t="s">
        <v>69</v>
      </c>
      <c r="B61" s="90" t="s">
        <v>71</v>
      </c>
      <c r="C61" s="57"/>
      <c r="D61" s="58"/>
      <c r="E61" s="58"/>
      <c r="F61" s="62">
        <f t="shared" si="12"/>
        <v>100</v>
      </c>
      <c r="G61" s="62">
        <f t="shared" si="13"/>
        <v>100</v>
      </c>
      <c r="H61" s="62">
        <f t="shared" si="13"/>
        <v>100</v>
      </c>
    </row>
    <row r="62" spans="1:8" ht="31.5" x14ac:dyDescent="0.25">
      <c r="A62" s="104" t="s">
        <v>49</v>
      </c>
      <c r="B62" s="90" t="s">
        <v>71</v>
      </c>
      <c r="C62" s="57">
        <v>200</v>
      </c>
      <c r="D62" s="58"/>
      <c r="E62" s="58"/>
      <c r="F62" s="62">
        <f t="shared" si="12"/>
        <v>100</v>
      </c>
      <c r="G62" s="62">
        <f t="shared" si="13"/>
        <v>100</v>
      </c>
      <c r="H62" s="62">
        <f t="shared" si="13"/>
        <v>100</v>
      </c>
    </row>
    <row r="63" spans="1:8" ht="31.5" x14ac:dyDescent="0.25">
      <c r="A63" s="17" t="s">
        <v>50</v>
      </c>
      <c r="B63" s="90" t="s">
        <v>71</v>
      </c>
      <c r="C63" s="57">
        <v>240</v>
      </c>
      <c r="D63" s="58"/>
      <c r="E63" s="58"/>
      <c r="F63" s="62">
        <f t="shared" si="12"/>
        <v>100</v>
      </c>
      <c r="G63" s="62">
        <f t="shared" si="13"/>
        <v>100</v>
      </c>
      <c r="H63" s="62">
        <f t="shared" si="13"/>
        <v>100</v>
      </c>
    </row>
    <row r="64" spans="1:8" ht="15.75" x14ac:dyDescent="0.25">
      <c r="A64" s="17" t="s">
        <v>23</v>
      </c>
      <c r="B64" s="90" t="s">
        <v>71</v>
      </c>
      <c r="C64" s="57">
        <v>240</v>
      </c>
      <c r="D64" s="58" t="s">
        <v>11</v>
      </c>
      <c r="E64" s="58" t="s">
        <v>24</v>
      </c>
      <c r="F64" s="62">
        <v>100</v>
      </c>
      <c r="G64" s="62">
        <v>100</v>
      </c>
      <c r="H64" s="62">
        <v>100</v>
      </c>
    </row>
    <row r="65" spans="1:8" ht="68.25" customHeight="1" x14ac:dyDescent="0.25">
      <c r="A65" s="43" t="s">
        <v>159</v>
      </c>
      <c r="B65" s="91" t="s">
        <v>87</v>
      </c>
      <c r="C65" s="57"/>
      <c r="D65" s="58"/>
      <c r="E65" s="58"/>
      <c r="F65" s="40">
        <f>F66</f>
        <v>1432.58</v>
      </c>
      <c r="G65" s="40">
        <f t="shared" ref="G65:H69" si="14">G66</f>
        <v>1468.6189999999999</v>
      </c>
      <c r="H65" s="40">
        <f t="shared" si="14"/>
        <v>1362.146</v>
      </c>
    </row>
    <row r="66" spans="1:8" ht="63" x14ac:dyDescent="0.25">
      <c r="A66" s="17" t="s">
        <v>160</v>
      </c>
      <c r="B66" s="92" t="s">
        <v>85</v>
      </c>
      <c r="C66" s="57"/>
      <c r="D66" s="58"/>
      <c r="E66" s="58"/>
      <c r="F66" s="62">
        <f>F67</f>
        <v>1432.58</v>
      </c>
      <c r="G66" s="62">
        <f t="shared" si="14"/>
        <v>1468.6189999999999</v>
      </c>
      <c r="H66" s="62">
        <f t="shared" si="14"/>
        <v>1362.146</v>
      </c>
    </row>
    <row r="67" spans="1:8" ht="31.5" x14ac:dyDescent="0.25">
      <c r="A67" s="104" t="s">
        <v>84</v>
      </c>
      <c r="B67" s="92" t="s">
        <v>86</v>
      </c>
      <c r="C67" s="57"/>
      <c r="D67" s="58"/>
      <c r="E67" s="58"/>
      <c r="F67" s="62">
        <f>F68</f>
        <v>1432.58</v>
      </c>
      <c r="G67" s="62">
        <f t="shared" si="14"/>
        <v>1468.6189999999999</v>
      </c>
      <c r="H67" s="62">
        <f t="shared" si="14"/>
        <v>1362.146</v>
      </c>
    </row>
    <row r="68" spans="1:8" ht="31.5" x14ac:dyDescent="0.25">
      <c r="A68" s="104" t="s">
        <v>49</v>
      </c>
      <c r="B68" s="92" t="s">
        <v>86</v>
      </c>
      <c r="C68" s="57">
        <v>200</v>
      </c>
      <c r="D68" s="58"/>
      <c r="E68" s="58"/>
      <c r="F68" s="62">
        <f>F69</f>
        <v>1432.58</v>
      </c>
      <c r="G68" s="62">
        <f t="shared" si="14"/>
        <v>1468.6189999999999</v>
      </c>
      <c r="H68" s="62">
        <f t="shared" si="14"/>
        <v>1362.146</v>
      </c>
    </row>
    <row r="69" spans="1:8" ht="31.5" x14ac:dyDescent="0.25">
      <c r="A69" s="17" t="s">
        <v>50</v>
      </c>
      <c r="B69" s="92" t="s">
        <v>86</v>
      </c>
      <c r="C69" s="57">
        <v>240</v>
      </c>
      <c r="D69" s="58"/>
      <c r="E69" s="58"/>
      <c r="F69" s="62">
        <f>F70</f>
        <v>1432.58</v>
      </c>
      <c r="G69" s="62">
        <f t="shared" si="14"/>
        <v>1468.6189999999999</v>
      </c>
      <c r="H69" s="62">
        <f t="shared" si="14"/>
        <v>1362.146</v>
      </c>
    </row>
    <row r="70" spans="1:8" ht="15.75" x14ac:dyDescent="0.25">
      <c r="A70" s="17" t="s">
        <v>31</v>
      </c>
      <c r="B70" s="92" t="s">
        <v>86</v>
      </c>
      <c r="C70" s="57">
        <v>240</v>
      </c>
      <c r="D70" s="58" t="s">
        <v>22</v>
      </c>
      <c r="E70" s="58" t="s">
        <v>17</v>
      </c>
      <c r="F70" s="62">
        <v>1432.58</v>
      </c>
      <c r="G70" s="62">
        <v>1468.6189999999999</v>
      </c>
      <c r="H70" s="62">
        <v>1362.146</v>
      </c>
    </row>
    <row r="71" spans="1:8" ht="63" x14ac:dyDescent="0.25">
      <c r="A71" s="43" t="s">
        <v>166</v>
      </c>
      <c r="B71" s="91" t="s">
        <v>90</v>
      </c>
      <c r="C71" s="57"/>
      <c r="D71" s="58"/>
      <c r="E71" s="58"/>
      <c r="F71" s="40">
        <f>F72</f>
        <v>36</v>
      </c>
      <c r="G71" s="40">
        <f t="shared" ref="G71:H75" si="15">G72</f>
        <v>36</v>
      </c>
      <c r="H71" s="40">
        <f t="shared" si="15"/>
        <v>36</v>
      </c>
    </row>
    <row r="72" spans="1:8" ht="31.5" x14ac:dyDescent="0.25">
      <c r="A72" s="43" t="s">
        <v>88</v>
      </c>
      <c r="B72" s="91" t="s">
        <v>169</v>
      </c>
      <c r="C72" s="55"/>
      <c r="D72" s="54"/>
      <c r="E72" s="54"/>
      <c r="F72" s="40">
        <f>F73</f>
        <v>36</v>
      </c>
      <c r="G72" s="40">
        <f t="shared" si="15"/>
        <v>36</v>
      </c>
      <c r="H72" s="40">
        <f t="shared" si="15"/>
        <v>36</v>
      </c>
    </row>
    <row r="73" spans="1:8" ht="31.5" x14ac:dyDescent="0.25">
      <c r="A73" s="104" t="s">
        <v>89</v>
      </c>
      <c r="B73" s="92" t="s">
        <v>169</v>
      </c>
      <c r="C73" s="57"/>
      <c r="D73" s="58"/>
      <c r="E73" s="58"/>
      <c r="F73" s="38">
        <f>F74</f>
        <v>36</v>
      </c>
      <c r="G73" s="38">
        <f t="shared" si="15"/>
        <v>36</v>
      </c>
      <c r="H73" s="38">
        <f t="shared" si="15"/>
        <v>36</v>
      </c>
    </row>
    <row r="74" spans="1:8" ht="31.5" x14ac:dyDescent="0.25">
      <c r="A74" s="104" t="s">
        <v>49</v>
      </c>
      <c r="B74" s="92" t="s">
        <v>169</v>
      </c>
      <c r="C74" s="57">
        <v>200</v>
      </c>
      <c r="D74" s="58"/>
      <c r="E74" s="58"/>
      <c r="F74" s="38">
        <f>F75</f>
        <v>36</v>
      </c>
      <c r="G74" s="38">
        <f t="shared" si="15"/>
        <v>36</v>
      </c>
      <c r="H74" s="38">
        <f t="shared" si="15"/>
        <v>36</v>
      </c>
    </row>
    <row r="75" spans="1:8" ht="31.5" x14ac:dyDescent="0.25">
      <c r="A75" s="17" t="s">
        <v>50</v>
      </c>
      <c r="B75" s="92" t="s">
        <v>169</v>
      </c>
      <c r="C75" s="57">
        <v>240</v>
      </c>
      <c r="D75" s="58"/>
      <c r="E75" s="58"/>
      <c r="F75" s="38">
        <f>F76</f>
        <v>36</v>
      </c>
      <c r="G75" s="38">
        <f t="shared" si="15"/>
        <v>36</v>
      </c>
      <c r="H75" s="38">
        <f t="shared" si="15"/>
        <v>36</v>
      </c>
    </row>
    <row r="76" spans="1:8" ht="15.75" x14ac:dyDescent="0.25">
      <c r="A76" s="17" t="s">
        <v>31</v>
      </c>
      <c r="B76" s="92" t="s">
        <v>169</v>
      </c>
      <c r="C76" s="57">
        <v>240</v>
      </c>
      <c r="D76" s="58" t="s">
        <v>22</v>
      </c>
      <c r="E76" s="58" t="s">
        <v>17</v>
      </c>
      <c r="F76" s="38">
        <v>36</v>
      </c>
      <c r="G76" s="38">
        <v>36</v>
      </c>
      <c r="H76" s="38">
        <v>36</v>
      </c>
    </row>
    <row r="77" spans="1:8" ht="47.25" x14ac:dyDescent="0.25">
      <c r="A77" s="43" t="s">
        <v>167</v>
      </c>
      <c r="B77" s="85" t="s">
        <v>94</v>
      </c>
      <c r="C77" s="57"/>
      <c r="D77" s="58"/>
      <c r="E77" s="58"/>
      <c r="F77" s="40">
        <f>F78</f>
        <v>2157.63</v>
      </c>
      <c r="G77" s="40">
        <f t="shared" ref="G77:H77" si="16">G78</f>
        <v>568</v>
      </c>
      <c r="H77" s="40">
        <f t="shared" si="16"/>
        <v>568</v>
      </c>
    </row>
    <row r="78" spans="1:8" ht="31.5" x14ac:dyDescent="0.25">
      <c r="A78" s="104" t="s">
        <v>91</v>
      </c>
      <c r="B78" s="86" t="s">
        <v>95</v>
      </c>
      <c r="C78" s="57"/>
      <c r="D78" s="58"/>
      <c r="E78" s="58"/>
      <c r="F78" s="38">
        <f>F86+F93+F97+F79</f>
        <v>2157.63</v>
      </c>
      <c r="G78" s="38">
        <f>G86+G93+G97</f>
        <v>568</v>
      </c>
      <c r="H78" s="38">
        <f>H86+H93+H97</f>
        <v>568</v>
      </c>
    </row>
    <row r="79" spans="1:8" ht="31.5" x14ac:dyDescent="0.25">
      <c r="A79" s="106" t="s">
        <v>176</v>
      </c>
      <c r="B79" s="86" t="s">
        <v>178</v>
      </c>
      <c r="C79" s="57"/>
      <c r="D79" s="58"/>
      <c r="E79" s="58"/>
      <c r="F79" s="38">
        <f>F80+F83</f>
        <v>1726.1</v>
      </c>
      <c r="G79" s="38">
        <f t="shared" ref="G79:H81" si="17">G80</f>
        <v>0</v>
      </c>
      <c r="H79" s="38">
        <f t="shared" si="17"/>
        <v>0</v>
      </c>
    </row>
    <row r="80" spans="1:8" ht="31.5" x14ac:dyDescent="0.25">
      <c r="A80" s="107" t="s">
        <v>49</v>
      </c>
      <c r="B80" s="86" t="s">
        <v>178</v>
      </c>
      <c r="C80" s="57">
        <v>200</v>
      </c>
      <c r="D80" s="58"/>
      <c r="E80" s="58"/>
      <c r="F80" s="38">
        <f>F81</f>
        <v>520</v>
      </c>
      <c r="G80" s="38">
        <f t="shared" si="17"/>
        <v>0</v>
      </c>
      <c r="H80" s="38">
        <f t="shared" si="17"/>
        <v>0</v>
      </c>
    </row>
    <row r="81" spans="1:8" ht="31.5" x14ac:dyDescent="0.25">
      <c r="A81" s="106" t="s">
        <v>50</v>
      </c>
      <c r="B81" s="86" t="s">
        <v>178</v>
      </c>
      <c r="C81" s="57">
        <v>240</v>
      </c>
      <c r="D81" s="58"/>
      <c r="E81" s="58"/>
      <c r="F81" s="38">
        <f>F82</f>
        <v>520</v>
      </c>
      <c r="G81" s="38">
        <f t="shared" si="17"/>
        <v>0</v>
      </c>
      <c r="H81" s="38">
        <f t="shared" si="17"/>
        <v>0</v>
      </c>
    </row>
    <row r="82" spans="1:8" ht="15.75" x14ac:dyDescent="0.25">
      <c r="A82" s="104" t="s">
        <v>177</v>
      </c>
      <c r="B82" s="86" t="s">
        <v>178</v>
      </c>
      <c r="C82" s="57">
        <v>240</v>
      </c>
      <c r="D82" s="58" t="s">
        <v>11</v>
      </c>
      <c r="E82" s="58" t="s">
        <v>20</v>
      </c>
      <c r="F82" s="38">
        <v>520</v>
      </c>
      <c r="G82" s="38">
        <v>0</v>
      </c>
      <c r="H82" s="38">
        <v>0</v>
      </c>
    </row>
    <row r="83" spans="1:8" ht="31.5" x14ac:dyDescent="0.25">
      <c r="A83" s="107" t="s">
        <v>49</v>
      </c>
      <c r="B83" s="86" t="s">
        <v>178</v>
      </c>
      <c r="C83" s="57">
        <v>200</v>
      </c>
      <c r="D83" s="58"/>
      <c r="E83" s="58"/>
      <c r="F83" s="38">
        <f>F84</f>
        <v>1206.0999999999999</v>
      </c>
      <c r="G83" s="38">
        <f t="shared" ref="G83:H84" si="18">G84</f>
        <v>0</v>
      </c>
      <c r="H83" s="38">
        <f t="shared" si="18"/>
        <v>0</v>
      </c>
    </row>
    <row r="84" spans="1:8" ht="31.5" x14ac:dyDescent="0.25">
      <c r="A84" s="106" t="s">
        <v>50</v>
      </c>
      <c r="B84" s="86" t="s">
        <v>178</v>
      </c>
      <c r="C84" s="57">
        <v>240</v>
      </c>
      <c r="D84" s="58"/>
      <c r="E84" s="58"/>
      <c r="F84" s="38">
        <f>F85</f>
        <v>1206.0999999999999</v>
      </c>
      <c r="G84" s="38">
        <f t="shared" si="18"/>
        <v>0</v>
      </c>
      <c r="H84" s="38">
        <f t="shared" si="18"/>
        <v>0</v>
      </c>
    </row>
    <row r="85" spans="1:8" ht="15.75" x14ac:dyDescent="0.25">
      <c r="A85" s="17" t="s">
        <v>31</v>
      </c>
      <c r="B85" s="86" t="s">
        <v>178</v>
      </c>
      <c r="C85" s="57">
        <v>240</v>
      </c>
      <c r="D85" s="58" t="s">
        <v>22</v>
      </c>
      <c r="E85" s="58" t="s">
        <v>17</v>
      </c>
      <c r="F85" s="38">
        <v>1206.0999999999999</v>
      </c>
      <c r="G85" s="38">
        <v>0</v>
      </c>
      <c r="H85" s="38">
        <v>0</v>
      </c>
    </row>
    <row r="86" spans="1:8" ht="31.5" customHeight="1" x14ac:dyDescent="0.25">
      <c r="A86" s="17" t="s">
        <v>92</v>
      </c>
      <c r="B86" s="86" t="s">
        <v>96</v>
      </c>
      <c r="C86" s="57"/>
      <c r="D86" s="58"/>
      <c r="E86" s="58"/>
      <c r="F86" s="38">
        <f>F90+F87</f>
        <v>431.53</v>
      </c>
      <c r="G86" s="38">
        <f>G90</f>
        <v>138</v>
      </c>
      <c r="H86" s="38">
        <f>H90</f>
        <v>138</v>
      </c>
    </row>
    <row r="87" spans="1:8" ht="31.5" x14ac:dyDescent="0.25">
      <c r="A87" s="107" t="s">
        <v>49</v>
      </c>
      <c r="B87" s="86" t="s">
        <v>187</v>
      </c>
      <c r="C87" s="57">
        <v>200</v>
      </c>
      <c r="D87" s="58"/>
      <c r="E87" s="58"/>
      <c r="F87" s="38">
        <f>F88</f>
        <v>130</v>
      </c>
      <c r="G87" s="38">
        <f t="shared" ref="G87:G88" si="19">G88</f>
        <v>0</v>
      </c>
      <c r="H87" s="38">
        <f t="shared" ref="H87:H88" si="20">H88</f>
        <v>0</v>
      </c>
    </row>
    <row r="88" spans="1:8" ht="31.5" x14ac:dyDescent="0.25">
      <c r="A88" s="106" t="s">
        <v>50</v>
      </c>
      <c r="B88" s="86" t="s">
        <v>187</v>
      </c>
      <c r="C88" s="57">
        <v>240</v>
      </c>
      <c r="D88" s="58"/>
      <c r="E88" s="58"/>
      <c r="F88" s="38">
        <f>F89</f>
        <v>130</v>
      </c>
      <c r="G88" s="38">
        <f t="shared" si="19"/>
        <v>0</v>
      </c>
      <c r="H88" s="38">
        <f t="shared" si="20"/>
        <v>0</v>
      </c>
    </row>
    <row r="89" spans="1:8" ht="15.75" x14ac:dyDescent="0.25">
      <c r="A89" s="104" t="s">
        <v>177</v>
      </c>
      <c r="B89" s="86" t="s">
        <v>187</v>
      </c>
      <c r="C89" s="57">
        <v>240</v>
      </c>
      <c r="D89" s="58" t="s">
        <v>11</v>
      </c>
      <c r="E89" s="58" t="s">
        <v>20</v>
      </c>
      <c r="F89" s="38">
        <v>130</v>
      </c>
      <c r="G89" s="38">
        <v>0</v>
      </c>
      <c r="H89" s="38">
        <v>0</v>
      </c>
    </row>
    <row r="90" spans="1:8" ht="31.5" x14ac:dyDescent="0.25">
      <c r="A90" s="104" t="s">
        <v>49</v>
      </c>
      <c r="B90" s="86" t="s">
        <v>96</v>
      </c>
      <c r="C90" s="57">
        <v>200</v>
      </c>
      <c r="D90" s="58"/>
      <c r="E90" s="58"/>
      <c r="F90" s="38">
        <f>F91</f>
        <v>301.52999999999997</v>
      </c>
      <c r="G90" s="38">
        <f t="shared" ref="G90:H91" si="21">G91</f>
        <v>138</v>
      </c>
      <c r="H90" s="38">
        <f t="shared" si="21"/>
        <v>138</v>
      </c>
    </row>
    <row r="91" spans="1:8" ht="31.5" x14ac:dyDescent="0.25">
      <c r="A91" s="17" t="s">
        <v>50</v>
      </c>
      <c r="B91" s="86" t="s">
        <v>96</v>
      </c>
      <c r="C91" s="57">
        <v>240</v>
      </c>
      <c r="D91" s="58"/>
      <c r="E91" s="58"/>
      <c r="F91" s="38">
        <f>F92</f>
        <v>301.52999999999997</v>
      </c>
      <c r="G91" s="38">
        <f t="shared" si="21"/>
        <v>138</v>
      </c>
      <c r="H91" s="38">
        <f t="shared" si="21"/>
        <v>138</v>
      </c>
    </row>
    <row r="92" spans="1:8" ht="15.75" x14ac:dyDescent="0.25">
      <c r="A92" s="17" t="s">
        <v>31</v>
      </c>
      <c r="B92" s="86" t="s">
        <v>96</v>
      </c>
      <c r="C92" s="57">
        <v>240</v>
      </c>
      <c r="D92" s="58" t="s">
        <v>22</v>
      </c>
      <c r="E92" s="58" t="s">
        <v>17</v>
      </c>
      <c r="F92" s="38">
        <f>137.65-57.65+70+151.53</f>
        <v>301.52999999999997</v>
      </c>
      <c r="G92" s="38">
        <v>138</v>
      </c>
      <c r="H92" s="38">
        <v>138</v>
      </c>
    </row>
    <row r="93" spans="1:8" ht="31.5" hidden="1" x14ac:dyDescent="0.25">
      <c r="A93" s="17" t="s">
        <v>93</v>
      </c>
      <c r="B93" s="93" t="s">
        <v>97</v>
      </c>
      <c r="C93" s="57"/>
      <c r="D93" s="58"/>
      <c r="E93" s="58"/>
      <c r="F93" s="38">
        <f>F94</f>
        <v>0</v>
      </c>
      <c r="G93" s="38">
        <f t="shared" ref="G93:H95" si="22">G94</f>
        <v>0</v>
      </c>
      <c r="H93" s="38">
        <f t="shared" si="22"/>
        <v>0</v>
      </c>
    </row>
    <row r="94" spans="1:8" ht="31.5" hidden="1" x14ac:dyDescent="0.25">
      <c r="A94" s="104" t="s">
        <v>49</v>
      </c>
      <c r="B94" s="93" t="s">
        <v>97</v>
      </c>
      <c r="C94" s="57">
        <v>200</v>
      </c>
      <c r="D94" s="58"/>
      <c r="E94" s="58"/>
      <c r="F94" s="38">
        <f>F95</f>
        <v>0</v>
      </c>
      <c r="G94" s="38">
        <f t="shared" si="22"/>
        <v>0</v>
      </c>
      <c r="H94" s="38">
        <f t="shared" si="22"/>
        <v>0</v>
      </c>
    </row>
    <row r="95" spans="1:8" ht="31.5" hidden="1" x14ac:dyDescent="0.25">
      <c r="A95" s="17" t="s">
        <v>50</v>
      </c>
      <c r="B95" s="93" t="s">
        <v>97</v>
      </c>
      <c r="C95" s="57">
        <v>240</v>
      </c>
      <c r="D95" s="58"/>
      <c r="E95" s="58"/>
      <c r="F95" s="38">
        <f>F96</f>
        <v>0</v>
      </c>
      <c r="G95" s="38">
        <f t="shared" si="22"/>
        <v>0</v>
      </c>
      <c r="H95" s="38">
        <f t="shared" si="22"/>
        <v>0</v>
      </c>
    </row>
    <row r="96" spans="1:8" ht="15.75" hidden="1" x14ac:dyDescent="0.25">
      <c r="A96" s="17" t="s">
        <v>31</v>
      </c>
      <c r="B96" s="93" t="s">
        <v>97</v>
      </c>
      <c r="C96" s="57">
        <v>240</v>
      </c>
      <c r="D96" s="58" t="s">
        <v>22</v>
      </c>
      <c r="E96" s="58" t="s">
        <v>17</v>
      </c>
      <c r="F96" s="38">
        <v>0</v>
      </c>
      <c r="G96" s="38">
        <v>0</v>
      </c>
      <c r="H96" s="38">
        <v>0</v>
      </c>
    </row>
    <row r="97" spans="1:8" ht="31.5" x14ac:dyDescent="0.25">
      <c r="A97" s="17" t="s">
        <v>93</v>
      </c>
      <c r="B97" s="93" t="s">
        <v>98</v>
      </c>
      <c r="C97" s="57"/>
      <c r="D97" s="58"/>
      <c r="E97" s="58"/>
      <c r="F97" s="38">
        <f t="shared" ref="F97:H99" si="23">F98</f>
        <v>0</v>
      </c>
      <c r="G97" s="38">
        <f t="shared" si="23"/>
        <v>430</v>
      </c>
      <c r="H97" s="38">
        <f t="shared" si="23"/>
        <v>430</v>
      </c>
    </row>
    <row r="98" spans="1:8" ht="31.5" x14ac:dyDescent="0.25">
      <c r="A98" s="104" t="s">
        <v>49</v>
      </c>
      <c r="B98" s="86" t="s">
        <v>98</v>
      </c>
      <c r="C98" s="57">
        <v>200</v>
      </c>
      <c r="D98" s="58"/>
      <c r="E98" s="58"/>
      <c r="F98" s="38">
        <f t="shared" si="23"/>
        <v>0</v>
      </c>
      <c r="G98" s="38">
        <f t="shared" si="23"/>
        <v>430</v>
      </c>
      <c r="H98" s="38">
        <f t="shared" si="23"/>
        <v>430</v>
      </c>
    </row>
    <row r="99" spans="1:8" ht="31.5" x14ac:dyDescent="0.25">
      <c r="A99" s="17" t="s">
        <v>50</v>
      </c>
      <c r="B99" s="86" t="s">
        <v>98</v>
      </c>
      <c r="C99" s="57">
        <v>240</v>
      </c>
      <c r="D99" s="58"/>
      <c r="E99" s="58"/>
      <c r="F99" s="38">
        <f t="shared" si="23"/>
        <v>0</v>
      </c>
      <c r="G99" s="38">
        <f t="shared" si="23"/>
        <v>430</v>
      </c>
      <c r="H99" s="38">
        <f t="shared" si="23"/>
        <v>430</v>
      </c>
    </row>
    <row r="100" spans="1:8" ht="15.75" x14ac:dyDescent="0.25">
      <c r="A100" s="17" t="s">
        <v>31</v>
      </c>
      <c r="B100" s="86" t="s">
        <v>98</v>
      </c>
      <c r="C100" s="57">
        <v>240</v>
      </c>
      <c r="D100" s="58" t="s">
        <v>22</v>
      </c>
      <c r="E100" s="58" t="s">
        <v>17</v>
      </c>
      <c r="F100" s="38">
        <v>0</v>
      </c>
      <c r="G100" s="38">
        <v>430</v>
      </c>
      <c r="H100" s="38">
        <v>430</v>
      </c>
    </row>
    <row r="101" spans="1:8" ht="78.75" x14ac:dyDescent="0.25">
      <c r="A101" s="108" t="s">
        <v>179</v>
      </c>
      <c r="B101" s="85" t="s">
        <v>184</v>
      </c>
      <c r="C101" s="57"/>
      <c r="D101" s="58"/>
      <c r="E101" s="58"/>
      <c r="F101" s="40">
        <f>F102</f>
        <v>1147.7885699999999</v>
      </c>
      <c r="G101" s="40">
        <f t="shared" ref="G101:H101" si="24">G102</f>
        <v>0</v>
      </c>
      <c r="H101" s="40">
        <f t="shared" si="24"/>
        <v>0</v>
      </c>
    </row>
    <row r="102" spans="1:8" ht="63" x14ac:dyDescent="0.25">
      <c r="A102" s="63" t="s">
        <v>180</v>
      </c>
      <c r="B102" s="88" t="s">
        <v>182</v>
      </c>
      <c r="C102" s="57"/>
      <c r="D102" s="58"/>
      <c r="E102" s="58"/>
      <c r="F102" s="38">
        <f>F107+F103+F111+F115</f>
        <v>1147.7885699999999</v>
      </c>
      <c r="G102" s="38">
        <f>G107</f>
        <v>0</v>
      </c>
      <c r="H102" s="38">
        <f>H107</f>
        <v>0</v>
      </c>
    </row>
    <row r="103" spans="1:8" ht="47.25" x14ac:dyDescent="0.25">
      <c r="A103" s="109" t="s">
        <v>188</v>
      </c>
      <c r="B103" s="88" t="s">
        <v>189</v>
      </c>
      <c r="C103" s="57"/>
      <c r="D103" s="58"/>
      <c r="E103" s="58"/>
      <c r="F103" s="38">
        <f>F104</f>
        <v>555.17499999999995</v>
      </c>
      <c r="G103" s="38">
        <f t="shared" ref="G103:H105" si="25">G104</f>
        <v>0</v>
      </c>
      <c r="H103" s="38">
        <f t="shared" si="25"/>
        <v>0</v>
      </c>
    </row>
    <row r="104" spans="1:8" ht="31.5" x14ac:dyDescent="0.25">
      <c r="A104" s="107" t="s">
        <v>49</v>
      </c>
      <c r="B104" s="88" t="s">
        <v>189</v>
      </c>
      <c r="C104" s="57">
        <v>200</v>
      </c>
      <c r="D104" s="58"/>
      <c r="E104" s="58"/>
      <c r="F104" s="38">
        <f>F105</f>
        <v>555.17499999999995</v>
      </c>
      <c r="G104" s="38">
        <f t="shared" si="25"/>
        <v>0</v>
      </c>
      <c r="H104" s="38">
        <f t="shared" si="25"/>
        <v>0</v>
      </c>
    </row>
    <row r="105" spans="1:8" ht="31.5" x14ac:dyDescent="0.25">
      <c r="A105" s="106" t="s">
        <v>50</v>
      </c>
      <c r="B105" s="88" t="s">
        <v>189</v>
      </c>
      <c r="C105" s="57">
        <v>240</v>
      </c>
      <c r="D105" s="58"/>
      <c r="E105" s="58"/>
      <c r="F105" s="38">
        <f>F106</f>
        <v>555.17499999999995</v>
      </c>
      <c r="G105" s="38">
        <f t="shared" si="25"/>
        <v>0</v>
      </c>
      <c r="H105" s="38">
        <f t="shared" si="25"/>
        <v>0</v>
      </c>
    </row>
    <row r="106" spans="1:8" ht="15.75" x14ac:dyDescent="0.25">
      <c r="A106" s="104" t="s">
        <v>177</v>
      </c>
      <c r="B106" s="88" t="s">
        <v>189</v>
      </c>
      <c r="C106" s="57">
        <v>240</v>
      </c>
      <c r="D106" s="58" t="s">
        <v>11</v>
      </c>
      <c r="E106" s="58" t="s">
        <v>20</v>
      </c>
      <c r="F106" s="39">
        <v>555.17499999999995</v>
      </c>
      <c r="G106" s="38">
        <v>0</v>
      </c>
      <c r="H106" s="38">
        <v>0</v>
      </c>
    </row>
    <row r="107" spans="1:8" ht="47.25" x14ac:dyDescent="0.25">
      <c r="A107" s="63" t="s">
        <v>181</v>
      </c>
      <c r="B107" s="88" t="s">
        <v>183</v>
      </c>
      <c r="C107" s="57"/>
      <c r="D107" s="58"/>
      <c r="E107" s="58"/>
      <c r="F107" s="38">
        <f>F108</f>
        <v>43.719279999999998</v>
      </c>
      <c r="G107" s="38">
        <f t="shared" ref="G107:H107" si="26">G108+G115</f>
        <v>0</v>
      </c>
      <c r="H107" s="38">
        <f t="shared" si="26"/>
        <v>0</v>
      </c>
    </row>
    <row r="108" spans="1:8" ht="31.5" x14ac:dyDescent="0.25">
      <c r="A108" s="107" t="s">
        <v>49</v>
      </c>
      <c r="B108" s="88" t="s">
        <v>183</v>
      </c>
      <c r="C108" s="57">
        <v>200</v>
      </c>
      <c r="D108" s="58"/>
      <c r="E108" s="58"/>
      <c r="F108" s="38">
        <f>F109</f>
        <v>43.719279999999998</v>
      </c>
      <c r="G108" s="38">
        <f t="shared" ref="G108:H109" si="27">G109</f>
        <v>0</v>
      </c>
      <c r="H108" s="38">
        <f t="shared" si="27"/>
        <v>0</v>
      </c>
    </row>
    <row r="109" spans="1:8" ht="31.5" x14ac:dyDescent="0.25">
      <c r="A109" s="106" t="s">
        <v>50</v>
      </c>
      <c r="B109" s="88" t="s">
        <v>183</v>
      </c>
      <c r="C109" s="57">
        <v>240</v>
      </c>
      <c r="D109" s="58"/>
      <c r="E109" s="58"/>
      <c r="F109" s="38">
        <f>F110</f>
        <v>43.719279999999998</v>
      </c>
      <c r="G109" s="38">
        <f t="shared" si="27"/>
        <v>0</v>
      </c>
      <c r="H109" s="38">
        <f t="shared" si="27"/>
        <v>0</v>
      </c>
    </row>
    <row r="110" spans="1:8" ht="15.75" x14ac:dyDescent="0.25">
      <c r="A110" s="104" t="s">
        <v>177</v>
      </c>
      <c r="B110" s="88" t="s">
        <v>183</v>
      </c>
      <c r="C110" s="57">
        <v>240</v>
      </c>
      <c r="D110" s="58" t="s">
        <v>11</v>
      </c>
      <c r="E110" s="58" t="s">
        <v>20</v>
      </c>
      <c r="F110" s="38">
        <v>43.719279999999998</v>
      </c>
      <c r="G110" s="38">
        <v>0</v>
      </c>
      <c r="H110" s="38">
        <v>0</v>
      </c>
    </row>
    <row r="111" spans="1:8" ht="47.25" x14ac:dyDescent="0.25">
      <c r="A111" s="109" t="s">
        <v>188</v>
      </c>
      <c r="B111" s="88" t="s">
        <v>189</v>
      </c>
      <c r="C111" s="57"/>
      <c r="D111" s="58"/>
      <c r="E111" s="58"/>
      <c r="F111" s="38">
        <f>F112</f>
        <v>508.82499999999999</v>
      </c>
      <c r="G111" s="38">
        <f t="shared" ref="G111:H113" si="28">G112</f>
        <v>0</v>
      </c>
      <c r="H111" s="38">
        <f t="shared" si="28"/>
        <v>0</v>
      </c>
    </row>
    <row r="112" spans="1:8" ht="31.5" x14ac:dyDescent="0.25">
      <c r="A112" s="107" t="s">
        <v>49</v>
      </c>
      <c r="B112" s="88" t="s">
        <v>189</v>
      </c>
      <c r="C112" s="57">
        <v>200</v>
      </c>
      <c r="D112" s="58"/>
      <c r="E112" s="58"/>
      <c r="F112" s="38">
        <f>F113</f>
        <v>508.82499999999999</v>
      </c>
      <c r="G112" s="38">
        <f t="shared" si="28"/>
        <v>0</v>
      </c>
      <c r="H112" s="38">
        <f t="shared" si="28"/>
        <v>0</v>
      </c>
    </row>
    <row r="113" spans="1:8" ht="31.5" x14ac:dyDescent="0.25">
      <c r="A113" s="106" t="s">
        <v>50</v>
      </c>
      <c r="B113" s="88" t="s">
        <v>189</v>
      </c>
      <c r="C113" s="57">
        <v>240</v>
      </c>
      <c r="D113" s="58"/>
      <c r="E113" s="58"/>
      <c r="F113" s="38">
        <f>F114</f>
        <v>508.82499999999999</v>
      </c>
      <c r="G113" s="38">
        <f t="shared" si="28"/>
        <v>0</v>
      </c>
      <c r="H113" s="38">
        <f t="shared" si="28"/>
        <v>0</v>
      </c>
    </row>
    <row r="114" spans="1:8" ht="15.75" x14ac:dyDescent="0.25">
      <c r="A114" s="17" t="s">
        <v>31</v>
      </c>
      <c r="B114" s="88" t="s">
        <v>189</v>
      </c>
      <c r="C114" s="57">
        <v>240</v>
      </c>
      <c r="D114" s="58" t="s">
        <v>22</v>
      </c>
      <c r="E114" s="58" t="s">
        <v>17</v>
      </c>
      <c r="F114" s="46">
        <v>508.82499999999999</v>
      </c>
      <c r="G114" s="38">
        <v>0</v>
      </c>
      <c r="H114" s="38">
        <v>0</v>
      </c>
    </row>
    <row r="115" spans="1:8" ht="31.5" x14ac:dyDescent="0.25">
      <c r="A115" s="107" t="s">
        <v>49</v>
      </c>
      <c r="B115" s="88" t="s">
        <v>183</v>
      </c>
      <c r="C115" s="57">
        <v>200</v>
      </c>
      <c r="D115" s="58"/>
      <c r="E115" s="58"/>
      <c r="F115" s="38">
        <f>F116</f>
        <v>40.069290000000002</v>
      </c>
      <c r="G115" s="38">
        <f t="shared" ref="G115:H116" si="29">G116</f>
        <v>0</v>
      </c>
      <c r="H115" s="38">
        <f t="shared" si="29"/>
        <v>0</v>
      </c>
    </row>
    <row r="116" spans="1:8" ht="31.5" x14ac:dyDescent="0.25">
      <c r="A116" s="106" t="s">
        <v>50</v>
      </c>
      <c r="B116" s="88" t="s">
        <v>183</v>
      </c>
      <c r="C116" s="57">
        <v>240</v>
      </c>
      <c r="D116" s="58"/>
      <c r="E116" s="58"/>
      <c r="F116" s="38">
        <f>F117</f>
        <v>40.069290000000002</v>
      </c>
      <c r="G116" s="38">
        <f t="shared" si="29"/>
        <v>0</v>
      </c>
      <c r="H116" s="38">
        <f t="shared" si="29"/>
        <v>0</v>
      </c>
    </row>
    <row r="117" spans="1:8" ht="15.75" x14ac:dyDescent="0.25">
      <c r="A117" s="17" t="s">
        <v>31</v>
      </c>
      <c r="B117" s="88" t="s">
        <v>183</v>
      </c>
      <c r="C117" s="57">
        <v>240</v>
      </c>
      <c r="D117" s="58" t="s">
        <v>22</v>
      </c>
      <c r="E117" s="58" t="s">
        <v>17</v>
      </c>
      <c r="F117" s="38">
        <v>40.069290000000002</v>
      </c>
      <c r="G117" s="38">
        <v>0</v>
      </c>
      <c r="H117" s="38">
        <v>0</v>
      </c>
    </row>
    <row r="118" spans="1:8" ht="15.75" x14ac:dyDescent="0.25">
      <c r="A118" s="102" t="s">
        <v>99</v>
      </c>
      <c r="B118" s="94"/>
      <c r="C118" s="57"/>
      <c r="D118" s="58"/>
      <c r="E118" s="58"/>
      <c r="F118" s="40">
        <f>F119+F155+F165</f>
        <v>8578.1351300000006</v>
      </c>
      <c r="G118" s="40">
        <f>G119+G155+G165</f>
        <v>7641.461510000001</v>
      </c>
      <c r="H118" s="40">
        <f>H119+H155+H165</f>
        <v>7370.1952600000004</v>
      </c>
    </row>
    <row r="119" spans="1:8" s="16" customFormat="1" ht="70.5" customHeight="1" x14ac:dyDescent="0.25">
      <c r="A119" s="43" t="s">
        <v>100</v>
      </c>
      <c r="B119" s="95" t="s">
        <v>101</v>
      </c>
      <c r="C119" s="42"/>
      <c r="D119" s="15"/>
      <c r="E119" s="15"/>
      <c r="F119" s="37">
        <f>F120+F149</f>
        <v>6265.17605</v>
      </c>
      <c r="G119" s="37">
        <f>G120+G149</f>
        <v>5008.6900000000005</v>
      </c>
      <c r="H119" s="37">
        <f>H120+H149</f>
        <v>5008.6900000000005</v>
      </c>
    </row>
    <row r="120" spans="1:8" s="16" customFormat="1" ht="63" x14ac:dyDescent="0.25">
      <c r="A120" s="17" t="s">
        <v>102</v>
      </c>
      <c r="B120" s="96" t="s">
        <v>103</v>
      </c>
      <c r="C120" s="42"/>
      <c r="D120" s="15"/>
      <c r="E120" s="15"/>
      <c r="F120" s="37">
        <f t="shared" ref="F120:G120" si="30">F121</f>
        <v>5351.8109100000001</v>
      </c>
      <c r="G120" s="37">
        <f t="shared" si="30"/>
        <v>4047.6840000000002</v>
      </c>
      <c r="H120" s="37">
        <f>H121</f>
        <v>4047.6840000000002</v>
      </c>
    </row>
    <row r="121" spans="1:8" s="16" customFormat="1" ht="15.75" x14ac:dyDescent="0.25">
      <c r="A121" s="104" t="s">
        <v>34</v>
      </c>
      <c r="B121" s="96" t="s">
        <v>104</v>
      </c>
      <c r="C121" s="42"/>
      <c r="D121" s="15"/>
      <c r="E121" s="15"/>
      <c r="F121" s="37">
        <f>F122+F132+F145</f>
        <v>5351.8109100000001</v>
      </c>
      <c r="G121" s="37">
        <f>G122+G132+G145</f>
        <v>4047.6840000000002</v>
      </c>
      <c r="H121" s="37">
        <f>H122+H132+H145</f>
        <v>4047.6840000000002</v>
      </c>
    </row>
    <row r="122" spans="1:8" s="16" customFormat="1" ht="27.75" customHeight="1" x14ac:dyDescent="0.25">
      <c r="A122" s="17" t="s">
        <v>105</v>
      </c>
      <c r="B122" s="97" t="s">
        <v>106</v>
      </c>
      <c r="C122" s="42"/>
      <c r="D122" s="15"/>
      <c r="E122" s="15"/>
      <c r="F122" s="37">
        <f>F123+F126+F129</f>
        <v>5016.4419900000003</v>
      </c>
      <c r="G122" s="37">
        <f t="shared" ref="G122:H122" si="31">G123+G126</f>
        <v>4046.6840000000002</v>
      </c>
      <c r="H122" s="37">
        <f t="shared" si="31"/>
        <v>4046.6840000000002</v>
      </c>
    </row>
    <row r="123" spans="1:8" s="16" customFormat="1" ht="78.75" x14ac:dyDescent="0.25">
      <c r="A123" s="17" t="s">
        <v>6</v>
      </c>
      <c r="B123" s="88" t="s">
        <v>106</v>
      </c>
      <c r="C123" s="21" t="s">
        <v>7</v>
      </c>
      <c r="D123" s="64"/>
      <c r="E123" s="64"/>
      <c r="F123" s="38">
        <f t="shared" ref="F123:G124" si="32">F124</f>
        <v>4233.4515500000007</v>
      </c>
      <c r="G123" s="38">
        <f t="shared" si="32"/>
        <v>3403.1936400000004</v>
      </c>
      <c r="H123" s="38">
        <f>H124</f>
        <v>3403.1936400000004</v>
      </c>
    </row>
    <row r="124" spans="1:8" s="16" customFormat="1" ht="31.5" x14ac:dyDescent="0.25">
      <c r="A124" s="65" t="s">
        <v>107</v>
      </c>
      <c r="B124" s="88" t="s">
        <v>106</v>
      </c>
      <c r="C124" s="21" t="s">
        <v>108</v>
      </c>
      <c r="D124" s="64"/>
      <c r="E124" s="64"/>
      <c r="F124" s="38">
        <f t="shared" si="32"/>
        <v>4233.4515500000007</v>
      </c>
      <c r="G124" s="38">
        <f t="shared" si="32"/>
        <v>3403.1936400000004</v>
      </c>
      <c r="H124" s="38">
        <f>H125</f>
        <v>3403.1936400000004</v>
      </c>
    </row>
    <row r="125" spans="1:8" s="16" customFormat="1" ht="47.25" x14ac:dyDescent="0.25">
      <c r="A125" s="65" t="s">
        <v>35</v>
      </c>
      <c r="B125" s="97" t="s">
        <v>106</v>
      </c>
      <c r="C125" s="19" t="s">
        <v>108</v>
      </c>
      <c r="D125" s="19" t="s">
        <v>12</v>
      </c>
      <c r="E125" s="19" t="s">
        <v>11</v>
      </c>
      <c r="F125" s="38">
        <f>4362.4812-959.28756+545.15467+285.10324</f>
        <v>4233.4515500000007</v>
      </c>
      <c r="G125" s="38">
        <f t="shared" ref="G125:H125" si="33">4362.4812-959.28756</f>
        <v>3403.1936400000004</v>
      </c>
      <c r="H125" s="38">
        <f t="shared" si="33"/>
        <v>3403.1936400000004</v>
      </c>
    </row>
    <row r="126" spans="1:8" s="16" customFormat="1" ht="40.5" customHeight="1" x14ac:dyDescent="0.25">
      <c r="A126" s="65" t="s">
        <v>9</v>
      </c>
      <c r="B126" s="97" t="s">
        <v>106</v>
      </c>
      <c r="C126" s="19" t="s">
        <v>10</v>
      </c>
      <c r="D126" s="64"/>
      <c r="E126" s="19"/>
      <c r="F126" s="38">
        <f t="shared" ref="F126:G127" si="34">F127</f>
        <v>781.49043999999992</v>
      </c>
      <c r="G126" s="38">
        <f t="shared" si="34"/>
        <v>643.49036000000001</v>
      </c>
      <c r="H126" s="38">
        <f>H127</f>
        <v>643.49036000000001</v>
      </c>
    </row>
    <row r="127" spans="1:8" s="16" customFormat="1" ht="31.5" x14ac:dyDescent="0.25">
      <c r="A127" s="65" t="s">
        <v>50</v>
      </c>
      <c r="B127" s="97" t="s">
        <v>106</v>
      </c>
      <c r="C127" s="19" t="s">
        <v>109</v>
      </c>
      <c r="D127" s="64"/>
      <c r="E127" s="64"/>
      <c r="F127" s="38">
        <f t="shared" si="34"/>
        <v>781.49043999999992</v>
      </c>
      <c r="G127" s="38">
        <f t="shared" si="34"/>
        <v>643.49036000000001</v>
      </c>
      <c r="H127" s="38">
        <f>H128</f>
        <v>643.49036000000001</v>
      </c>
    </row>
    <row r="128" spans="1:8" s="16" customFormat="1" ht="47.25" x14ac:dyDescent="0.25">
      <c r="A128" s="65" t="s">
        <v>35</v>
      </c>
      <c r="B128" s="97" t="s">
        <v>106</v>
      </c>
      <c r="C128" s="19" t="s">
        <v>109</v>
      </c>
      <c r="D128" s="19" t="s">
        <v>12</v>
      </c>
      <c r="E128" s="19" t="s">
        <v>11</v>
      </c>
      <c r="F128" s="38">
        <f>727.3639+52.12654+2</f>
        <v>781.49043999999992</v>
      </c>
      <c r="G128" s="38">
        <f>591.3638+52.12656</f>
        <v>643.49036000000001</v>
      </c>
      <c r="H128" s="38">
        <f>591.3638+52.12656</f>
        <v>643.49036000000001</v>
      </c>
    </row>
    <row r="129" spans="1:8" s="16" customFormat="1" ht="15.75" x14ac:dyDescent="0.25">
      <c r="A129" s="107" t="s">
        <v>13</v>
      </c>
      <c r="B129" s="97" t="s">
        <v>106</v>
      </c>
      <c r="C129" s="19" t="s">
        <v>14</v>
      </c>
      <c r="D129" s="19"/>
      <c r="E129" s="19"/>
      <c r="F129" s="38">
        <f>F130</f>
        <v>1.5</v>
      </c>
      <c r="G129" s="38">
        <f t="shared" ref="G129:H130" si="35">G130</f>
        <v>0</v>
      </c>
      <c r="H129" s="38">
        <f t="shared" si="35"/>
        <v>0</v>
      </c>
    </row>
    <row r="130" spans="1:8" s="16" customFormat="1" ht="15.75" x14ac:dyDescent="0.25">
      <c r="A130" s="107" t="s">
        <v>174</v>
      </c>
      <c r="B130" s="97" t="s">
        <v>106</v>
      </c>
      <c r="C130" s="19" t="s">
        <v>175</v>
      </c>
      <c r="D130" s="19"/>
      <c r="E130" s="19"/>
      <c r="F130" s="38">
        <f>F131</f>
        <v>1.5</v>
      </c>
      <c r="G130" s="38">
        <f t="shared" si="35"/>
        <v>0</v>
      </c>
      <c r="H130" s="38">
        <f t="shared" si="35"/>
        <v>0</v>
      </c>
    </row>
    <row r="131" spans="1:8" s="16" customFormat="1" ht="47.25" x14ac:dyDescent="0.25">
      <c r="A131" s="65" t="s">
        <v>35</v>
      </c>
      <c r="B131" s="97" t="s">
        <v>106</v>
      </c>
      <c r="C131" s="19" t="s">
        <v>175</v>
      </c>
      <c r="D131" s="19" t="s">
        <v>12</v>
      </c>
      <c r="E131" s="19" t="s">
        <v>11</v>
      </c>
      <c r="F131" s="38">
        <v>1.5</v>
      </c>
      <c r="G131" s="38">
        <v>0</v>
      </c>
      <c r="H131" s="38">
        <v>0</v>
      </c>
    </row>
    <row r="132" spans="1:8" s="16" customFormat="1" ht="47.25" x14ac:dyDescent="0.25">
      <c r="A132" s="17" t="s">
        <v>110</v>
      </c>
      <c r="B132" s="96" t="s">
        <v>111</v>
      </c>
      <c r="C132" s="19"/>
      <c r="D132" s="19"/>
      <c r="E132" s="19"/>
      <c r="F132" s="38">
        <f>F133+F137+F141</f>
        <v>334.36892</v>
      </c>
      <c r="G132" s="38">
        <f t="shared" ref="G132:H132" si="36">G133+G137+G141</f>
        <v>0</v>
      </c>
      <c r="H132" s="38">
        <f t="shared" si="36"/>
        <v>0</v>
      </c>
    </row>
    <row r="133" spans="1:8" s="16" customFormat="1" ht="47.25" x14ac:dyDescent="0.25">
      <c r="A133" s="65" t="s">
        <v>35</v>
      </c>
      <c r="B133" s="88" t="s">
        <v>112</v>
      </c>
      <c r="C133" s="19"/>
      <c r="D133" s="19"/>
      <c r="E133" s="19"/>
      <c r="F133" s="38">
        <f t="shared" ref="F133:G134" si="37">F134</f>
        <v>191.1</v>
      </c>
      <c r="G133" s="38" t="str">
        <f t="shared" si="37"/>
        <v>0</v>
      </c>
      <c r="H133" s="38">
        <f>H134</f>
        <v>0</v>
      </c>
    </row>
    <row r="134" spans="1:8" s="16" customFormat="1" ht="15.75" x14ac:dyDescent="0.25">
      <c r="A134" s="17" t="s">
        <v>113</v>
      </c>
      <c r="B134" s="88" t="s">
        <v>112</v>
      </c>
      <c r="C134" s="19" t="s">
        <v>18</v>
      </c>
      <c r="D134" s="19"/>
      <c r="E134" s="19"/>
      <c r="F134" s="38">
        <f t="shared" si="37"/>
        <v>191.1</v>
      </c>
      <c r="G134" s="38" t="str">
        <f t="shared" si="37"/>
        <v>0</v>
      </c>
      <c r="H134" s="38">
        <f>H135</f>
        <v>0</v>
      </c>
    </row>
    <row r="135" spans="1:8" s="16" customFormat="1" ht="15.75" x14ac:dyDescent="0.25">
      <c r="A135" s="17" t="s">
        <v>114</v>
      </c>
      <c r="B135" s="88" t="s">
        <v>112</v>
      </c>
      <c r="C135" s="19" t="s">
        <v>115</v>
      </c>
      <c r="D135" s="19"/>
      <c r="E135" s="19"/>
      <c r="F135" s="38">
        <v>191.1</v>
      </c>
      <c r="G135" s="38" t="s">
        <v>157</v>
      </c>
      <c r="H135" s="38">
        <v>0</v>
      </c>
    </row>
    <row r="136" spans="1:8" s="16" customFormat="1" ht="47.25" x14ac:dyDescent="0.25">
      <c r="A136" s="65" t="s">
        <v>35</v>
      </c>
      <c r="B136" s="88" t="s">
        <v>112</v>
      </c>
      <c r="C136" s="19" t="s">
        <v>115</v>
      </c>
      <c r="D136" s="19" t="s">
        <v>12</v>
      </c>
      <c r="E136" s="19" t="s">
        <v>11</v>
      </c>
      <c r="F136" s="38">
        <v>191.1</v>
      </c>
      <c r="G136" s="38" t="s">
        <v>157</v>
      </c>
      <c r="H136" s="38">
        <v>0</v>
      </c>
    </row>
    <row r="137" spans="1:8" s="16" customFormat="1" ht="47.25" x14ac:dyDescent="0.25">
      <c r="A137" s="20" t="s">
        <v>190</v>
      </c>
      <c r="B137" s="96" t="s">
        <v>116</v>
      </c>
      <c r="C137" s="19"/>
      <c r="D137" s="19"/>
      <c r="E137" s="19"/>
      <c r="F137" s="38">
        <f t="shared" ref="F137:G139" si="38">F138</f>
        <v>120.059</v>
      </c>
      <c r="G137" s="38">
        <f t="shared" si="38"/>
        <v>0</v>
      </c>
      <c r="H137" s="38">
        <f>H138</f>
        <v>0</v>
      </c>
    </row>
    <row r="138" spans="1:8" s="16" customFormat="1" ht="15.75" x14ac:dyDescent="0.25">
      <c r="A138" s="17" t="s">
        <v>113</v>
      </c>
      <c r="B138" s="96" t="s">
        <v>116</v>
      </c>
      <c r="C138" s="19" t="s">
        <v>18</v>
      </c>
      <c r="D138" s="19"/>
      <c r="E138" s="19"/>
      <c r="F138" s="38">
        <f t="shared" si="38"/>
        <v>120.059</v>
      </c>
      <c r="G138" s="38">
        <f t="shared" si="38"/>
        <v>0</v>
      </c>
      <c r="H138" s="38">
        <f>H139</f>
        <v>0</v>
      </c>
    </row>
    <row r="139" spans="1:8" s="16" customFormat="1" ht="15.75" x14ac:dyDescent="0.25">
      <c r="A139" s="17" t="s">
        <v>114</v>
      </c>
      <c r="B139" s="96" t="s">
        <v>116</v>
      </c>
      <c r="C139" s="19" t="s">
        <v>115</v>
      </c>
      <c r="D139" s="19"/>
      <c r="E139" s="19"/>
      <c r="F139" s="38">
        <f t="shared" si="38"/>
        <v>120.059</v>
      </c>
      <c r="G139" s="38">
        <f t="shared" si="38"/>
        <v>0</v>
      </c>
      <c r="H139" s="38">
        <f>H140</f>
        <v>0</v>
      </c>
    </row>
    <row r="140" spans="1:8" s="16" customFormat="1" ht="47.25" x14ac:dyDescent="0.25">
      <c r="A140" s="65" t="s">
        <v>36</v>
      </c>
      <c r="B140" s="96" t="s">
        <v>116</v>
      </c>
      <c r="C140" s="19" t="s">
        <v>115</v>
      </c>
      <c r="D140" s="19" t="s">
        <v>12</v>
      </c>
      <c r="E140" s="19" t="s">
        <v>8</v>
      </c>
      <c r="F140" s="38">
        <v>120.059</v>
      </c>
      <c r="G140" s="38">
        <v>0</v>
      </c>
      <c r="H140" s="38">
        <v>0</v>
      </c>
    </row>
    <row r="141" spans="1:8" s="16" customFormat="1" ht="47.25" x14ac:dyDescent="0.25">
      <c r="A141" s="17" t="s">
        <v>117</v>
      </c>
      <c r="B141" s="96" t="s">
        <v>118</v>
      </c>
      <c r="C141" s="19"/>
      <c r="D141" s="19"/>
      <c r="E141" s="19"/>
      <c r="F141" s="38">
        <f t="shared" ref="F141:G143" si="39">F142</f>
        <v>23.20992</v>
      </c>
      <c r="G141" s="38">
        <f t="shared" si="39"/>
        <v>0</v>
      </c>
      <c r="H141" s="38">
        <f>H142</f>
        <v>0</v>
      </c>
    </row>
    <row r="142" spans="1:8" s="16" customFormat="1" ht="15.75" x14ac:dyDescent="0.25">
      <c r="A142" s="17" t="s">
        <v>113</v>
      </c>
      <c r="B142" s="96" t="s">
        <v>118</v>
      </c>
      <c r="C142" s="19" t="s">
        <v>18</v>
      </c>
      <c r="D142" s="19"/>
      <c r="E142" s="19"/>
      <c r="F142" s="38">
        <f t="shared" si="39"/>
        <v>23.20992</v>
      </c>
      <c r="G142" s="38">
        <f t="shared" si="39"/>
        <v>0</v>
      </c>
      <c r="H142" s="38">
        <f>H143</f>
        <v>0</v>
      </c>
    </row>
    <row r="143" spans="1:8" s="16" customFormat="1" ht="15.75" x14ac:dyDescent="0.25">
      <c r="A143" s="17" t="s">
        <v>114</v>
      </c>
      <c r="B143" s="96" t="s">
        <v>118</v>
      </c>
      <c r="C143" s="19" t="s">
        <v>115</v>
      </c>
      <c r="D143" s="19"/>
      <c r="E143" s="19"/>
      <c r="F143" s="38">
        <f t="shared" si="39"/>
        <v>23.20992</v>
      </c>
      <c r="G143" s="38">
        <f t="shared" si="39"/>
        <v>0</v>
      </c>
      <c r="H143" s="38">
        <f>H144</f>
        <v>0</v>
      </c>
    </row>
    <row r="144" spans="1:8" s="16" customFormat="1" ht="69" customHeight="1" x14ac:dyDescent="0.25">
      <c r="A144" s="65" t="s">
        <v>35</v>
      </c>
      <c r="B144" s="96" t="s">
        <v>118</v>
      </c>
      <c r="C144" s="21" t="s">
        <v>115</v>
      </c>
      <c r="D144" s="19" t="s">
        <v>12</v>
      </c>
      <c r="E144" s="19" t="s">
        <v>11</v>
      </c>
      <c r="F144" s="38">
        <v>23.20992</v>
      </c>
      <c r="G144" s="38">
        <v>0</v>
      </c>
      <c r="H144" s="38">
        <v>0</v>
      </c>
    </row>
    <row r="145" spans="1:256" s="16" customFormat="1" ht="78.75" x14ac:dyDescent="0.25">
      <c r="A145" s="65" t="s">
        <v>119</v>
      </c>
      <c r="B145" s="96" t="s">
        <v>120</v>
      </c>
      <c r="C145" s="21"/>
      <c r="D145" s="18"/>
      <c r="E145" s="18"/>
      <c r="F145" s="38">
        <f t="shared" ref="F145:G147" si="40">F146</f>
        <v>1</v>
      </c>
      <c r="G145" s="38">
        <f t="shared" si="40"/>
        <v>1</v>
      </c>
      <c r="H145" s="38">
        <f>H146</f>
        <v>1</v>
      </c>
    </row>
    <row r="146" spans="1:256" s="16" customFormat="1" ht="31.5" x14ac:dyDescent="0.25">
      <c r="A146" s="65" t="s">
        <v>9</v>
      </c>
      <c r="B146" s="96" t="s">
        <v>120</v>
      </c>
      <c r="C146" s="21" t="s">
        <v>10</v>
      </c>
      <c r="D146" s="18"/>
      <c r="E146" s="18"/>
      <c r="F146" s="38">
        <f t="shared" si="40"/>
        <v>1</v>
      </c>
      <c r="G146" s="38">
        <f t="shared" si="40"/>
        <v>1</v>
      </c>
      <c r="H146" s="38">
        <f>H147</f>
        <v>1</v>
      </c>
    </row>
    <row r="147" spans="1:256" s="16" customFormat="1" ht="31.5" x14ac:dyDescent="0.25">
      <c r="A147" s="65" t="s">
        <v>50</v>
      </c>
      <c r="B147" s="96" t="s">
        <v>120</v>
      </c>
      <c r="C147" s="21" t="s">
        <v>109</v>
      </c>
      <c r="D147" s="18"/>
      <c r="E147" s="18"/>
      <c r="F147" s="38">
        <f t="shared" si="40"/>
        <v>1</v>
      </c>
      <c r="G147" s="38">
        <f t="shared" si="40"/>
        <v>1</v>
      </c>
      <c r="H147" s="38">
        <f>H148</f>
        <v>1</v>
      </c>
    </row>
    <row r="148" spans="1:256" s="16" customFormat="1" ht="31.5" x14ac:dyDescent="0.25">
      <c r="A148" s="17" t="s">
        <v>121</v>
      </c>
      <c r="B148" s="96" t="s">
        <v>120</v>
      </c>
      <c r="C148" s="21" t="s">
        <v>109</v>
      </c>
      <c r="D148" s="21" t="s">
        <v>17</v>
      </c>
      <c r="E148" s="21" t="s">
        <v>32</v>
      </c>
      <c r="F148" s="39">
        <v>1</v>
      </c>
      <c r="G148" s="39">
        <v>1</v>
      </c>
      <c r="H148" s="38">
        <v>1</v>
      </c>
    </row>
    <row r="149" spans="1:256" s="16" customFormat="1" ht="51" customHeight="1" x14ac:dyDescent="0.25">
      <c r="A149" s="36" t="s">
        <v>122</v>
      </c>
      <c r="B149" s="98" t="s">
        <v>123</v>
      </c>
      <c r="C149" s="42"/>
      <c r="D149" s="66"/>
      <c r="E149" s="66"/>
      <c r="F149" s="40">
        <f t="shared" ref="F149:G149" si="41">F151</f>
        <v>913.36513999999988</v>
      </c>
      <c r="G149" s="40">
        <f t="shared" si="41"/>
        <v>961.00599999999997</v>
      </c>
      <c r="H149" s="40">
        <f>H151</f>
        <v>961.00599999999997</v>
      </c>
    </row>
    <row r="150" spans="1:256" s="16" customFormat="1" ht="16.5" customHeight="1" x14ac:dyDescent="0.25">
      <c r="A150" s="65" t="s">
        <v>34</v>
      </c>
      <c r="B150" s="97" t="s">
        <v>124</v>
      </c>
      <c r="C150" s="19"/>
      <c r="D150" s="19"/>
      <c r="E150" s="19"/>
      <c r="F150" s="38">
        <f t="shared" ref="F150:G150" si="42">F151</f>
        <v>913.36513999999988</v>
      </c>
      <c r="G150" s="38">
        <f t="shared" si="42"/>
        <v>961.00599999999997</v>
      </c>
      <c r="H150" s="38">
        <f>H151</f>
        <v>961.00599999999997</v>
      </c>
    </row>
    <row r="151" spans="1:256" s="27" customFormat="1" ht="47.25" x14ac:dyDescent="0.25">
      <c r="A151" s="17" t="s">
        <v>122</v>
      </c>
      <c r="B151" s="97" t="s">
        <v>125</v>
      </c>
      <c r="C151" s="19"/>
      <c r="D151" s="19"/>
      <c r="E151" s="19"/>
      <c r="F151" s="38">
        <f t="shared" ref="F151:G151" si="43">F154</f>
        <v>913.36513999999988</v>
      </c>
      <c r="G151" s="38">
        <f t="shared" si="43"/>
        <v>961.00599999999997</v>
      </c>
      <c r="H151" s="38">
        <f>H154</f>
        <v>961.00599999999997</v>
      </c>
      <c r="I151" s="23"/>
      <c r="J151" s="67"/>
      <c r="K151" s="24"/>
      <c r="L151" s="67"/>
      <c r="M151" s="23"/>
      <c r="N151" s="25"/>
      <c r="O151" s="23"/>
      <c r="P151" s="26"/>
      <c r="Q151" s="67"/>
      <c r="R151" s="24"/>
      <c r="S151" s="67"/>
      <c r="T151" s="23"/>
      <c r="U151" s="25"/>
      <c r="V151" s="23"/>
      <c r="W151" s="26"/>
      <c r="X151" s="67"/>
      <c r="Y151" s="24"/>
      <c r="Z151" s="67"/>
      <c r="AA151" s="23"/>
      <c r="AB151" s="25"/>
      <c r="AC151" s="23"/>
      <c r="AD151" s="26"/>
      <c r="AE151" s="67"/>
      <c r="AF151" s="24"/>
      <c r="AG151" s="67"/>
      <c r="AH151" s="23"/>
      <c r="AI151" s="25"/>
      <c r="AJ151" s="23"/>
      <c r="AK151" s="26"/>
      <c r="AL151" s="67"/>
      <c r="AM151" s="24"/>
      <c r="AN151" s="67"/>
      <c r="AO151" s="23"/>
      <c r="AP151" s="25"/>
      <c r="AQ151" s="23"/>
      <c r="AR151" s="26"/>
      <c r="AS151" s="67"/>
      <c r="AT151" s="24"/>
      <c r="AU151" s="67"/>
      <c r="AV151" s="23"/>
      <c r="AW151" s="25"/>
      <c r="AX151" s="23"/>
      <c r="AY151" s="26"/>
      <c r="AZ151" s="67"/>
      <c r="BA151" s="24"/>
      <c r="BB151" s="67"/>
      <c r="BC151" s="23"/>
      <c r="BD151" s="25"/>
      <c r="BE151" s="23"/>
      <c r="BF151" s="26"/>
      <c r="BG151" s="67"/>
      <c r="BH151" s="24"/>
      <c r="BI151" s="67"/>
      <c r="BJ151" s="23"/>
      <c r="BK151" s="25"/>
      <c r="BL151" s="23"/>
      <c r="BM151" s="26"/>
      <c r="BN151" s="67"/>
      <c r="BO151" s="24"/>
      <c r="BP151" s="67"/>
      <c r="BQ151" s="23"/>
      <c r="BR151" s="25"/>
      <c r="BS151" s="23"/>
      <c r="BT151" s="26"/>
      <c r="BU151" s="67"/>
      <c r="BV151" s="24"/>
      <c r="BW151" s="67"/>
      <c r="BX151" s="23"/>
      <c r="BY151" s="25"/>
      <c r="BZ151" s="23"/>
      <c r="CA151" s="26"/>
      <c r="CB151" s="67"/>
      <c r="CC151" s="24"/>
      <c r="CD151" s="67"/>
      <c r="CE151" s="23"/>
      <c r="CF151" s="25"/>
      <c r="CG151" s="23"/>
      <c r="CH151" s="26"/>
      <c r="CI151" s="67"/>
      <c r="CJ151" s="24"/>
      <c r="CK151" s="67"/>
      <c r="CL151" s="23"/>
      <c r="CM151" s="25"/>
      <c r="CN151" s="23"/>
      <c r="CO151" s="26"/>
      <c r="CP151" s="67"/>
      <c r="CQ151" s="24"/>
      <c r="CR151" s="67"/>
      <c r="CS151" s="23"/>
      <c r="CT151" s="25"/>
      <c r="CU151" s="23"/>
      <c r="CV151" s="26"/>
      <c r="CW151" s="67"/>
      <c r="CX151" s="24"/>
      <c r="CY151" s="67"/>
      <c r="CZ151" s="23"/>
      <c r="DA151" s="25"/>
      <c r="DB151" s="23"/>
      <c r="DC151" s="26"/>
      <c r="DD151" s="67"/>
      <c r="DE151" s="24"/>
      <c r="DF151" s="67"/>
      <c r="DG151" s="23"/>
      <c r="DH151" s="25"/>
      <c r="DI151" s="23"/>
      <c r="DJ151" s="26"/>
      <c r="DK151" s="67"/>
      <c r="DL151" s="24"/>
      <c r="DM151" s="67"/>
      <c r="DN151" s="23"/>
      <c r="DO151" s="25"/>
      <c r="DP151" s="23"/>
      <c r="DQ151" s="26"/>
      <c r="DR151" s="67"/>
      <c r="DS151" s="24"/>
      <c r="DT151" s="67"/>
      <c r="DU151" s="23"/>
      <c r="DV151" s="25"/>
      <c r="DW151" s="23"/>
      <c r="DX151" s="26"/>
      <c r="DY151" s="67"/>
      <c r="DZ151" s="24"/>
      <c r="EA151" s="67"/>
      <c r="EB151" s="23"/>
      <c r="EC151" s="25"/>
      <c r="ED151" s="23"/>
      <c r="EE151" s="26"/>
      <c r="EF151" s="67"/>
      <c r="EG151" s="24"/>
      <c r="EH151" s="67"/>
      <c r="EI151" s="23"/>
      <c r="EJ151" s="25"/>
      <c r="EK151" s="23"/>
      <c r="EL151" s="26"/>
      <c r="EM151" s="67"/>
      <c r="EN151" s="24"/>
      <c r="EO151" s="67"/>
      <c r="EP151" s="23"/>
      <c r="EQ151" s="25"/>
      <c r="ER151" s="23"/>
      <c r="ES151" s="26"/>
      <c r="ET151" s="67"/>
      <c r="EU151" s="24"/>
      <c r="EV151" s="67"/>
      <c r="EW151" s="23"/>
      <c r="EX151" s="25"/>
      <c r="EY151" s="23"/>
      <c r="EZ151" s="26"/>
      <c r="FA151" s="67"/>
      <c r="FB151" s="24"/>
      <c r="FC151" s="67"/>
      <c r="FD151" s="23"/>
      <c r="FE151" s="25"/>
      <c r="FF151" s="23"/>
      <c r="FG151" s="26"/>
      <c r="FH151" s="67"/>
      <c r="FI151" s="24"/>
      <c r="FJ151" s="67"/>
      <c r="FK151" s="23"/>
      <c r="FL151" s="25"/>
      <c r="FM151" s="23"/>
      <c r="FN151" s="26"/>
      <c r="FO151" s="67"/>
      <c r="FP151" s="24"/>
      <c r="FQ151" s="67"/>
      <c r="FR151" s="23"/>
      <c r="FS151" s="25"/>
      <c r="FT151" s="23"/>
      <c r="FU151" s="26"/>
      <c r="FV151" s="67"/>
      <c r="FW151" s="24"/>
      <c r="FX151" s="67"/>
      <c r="FY151" s="23"/>
      <c r="FZ151" s="25"/>
      <c r="GA151" s="23"/>
      <c r="GB151" s="26"/>
      <c r="GC151" s="67"/>
      <c r="GD151" s="24"/>
      <c r="GE151" s="67"/>
      <c r="GF151" s="23"/>
      <c r="GG151" s="25"/>
      <c r="GH151" s="23"/>
      <c r="GI151" s="26"/>
      <c r="GJ151" s="67"/>
      <c r="GK151" s="24"/>
      <c r="GL151" s="67"/>
      <c r="GM151" s="23"/>
      <c r="GN151" s="25"/>
      <c r="GO151" s="23"/>
      <c r="GP151" s="26"/>
      <c r="GQ151" s="67"/>
      <c r="GR151" s="24"/>
      <c r="GS151" s="67"/>
      <c r="GT151" s="23"/>
      <c r="GU151" s="25"/>
      <c r="GV151" s="23"/>
      <c r="GW151" s="26"/>
      <c r="GX151" s="67"/>
      <c r="GY151" s="24"/>
      <c r="GZ151" s="67"/>
      <c r="HA151" s="23"/>
      <c r="HB151" s="25"/>
      <c r="HC151" s="23"/>
      <c r="HD151" s="26"/>
      <c r="HE151" s="67"/>
      <c r="HF151" s="24"/>
      <c r="HG151" s="67"/>
      <c r="HH151" s="23"/>
      <c r="HI151" s="25"/>
      <c r="HJ151" s="23"/>
      <c r="HK151" s="26"/>
      <c r="HL151" s="67"/>
      <c r="HM151" s="24"/>
      <c r="HN151" s="67"/>
      <c r="HO151" s="23"/>
      <c r="HP151" s="25"/>
      <c r="HQ151" s="23"/>
      <c r="HR151" s="26"/>
      <c r="HS151" s="67"/>
      <c r="HT151" s="24"/>
      <c r="HU151" s="67"/>
      <c r="HV151" s="23"/>
      <c r="HW151" s="25"/>
      <c r="HX151" s="23"/>
      <c r="HY151" s="26"/>
      <c r="HZ151" s="67"/>
      <c r="IA151" s="24"/>
      <c r="IB151" s="67"/>
      <c r="IC151" s="23"/>
      <c r="ID151" s="25"/>
      <c r="IE151" s="23"/>
      <c r="IF151" s="26"/>
      <c r="IG151" s="67"/>
      <c r="IH151" s="24"/>
      <c r="II151" s="67"/>
      <c r="IJ151" s="23"/>
      <c r="IK151" s="25"/>
      <c r="IL151" s="23"/>
      <c r="IM151" s="26"/>
      <c r="IN151" s="67"/>
      <c r="IO151" s="24"/>
      <c r="IP151" s="67"/>
      <c r="IQ151" s="23"/>
      <c r="IR151" s="25"/>
      <c r="IS151" s="23"/>
      <c r="IT151" s="26"/>
      <c r="IU151" s="67"/>
      <c r="IV151" s="24"/>
    </row>
    <row r="152" spans="1:256" s="27" customFormat="1" ht="78.75" x14ac:dyDescent="0.25">
      <c r="A152" s="22" t="s">
        <v>6</v>
      </c>
      <c r="B152" s="97" t="s">
        <v>125</v>
      </c>
      <c r="C152" s="21" t="s">
        <v>7</v>
      </c>
      <c r="D152" s="21"/>
      <c r="E152" s="21"/>
      <c r="F152" s="38">
        <f t="shared" ref="F152:G153" si="44">F153</f>
        <v>913.36513999999988</v>
      </c>
      <c r="G152" s="38">
        <f t="shared" si="44"/>
        <v>961.00599999999997</v>
      </c>
      <c r="H152" s="38">
        <f>H153</f>
        <v>961.00599999999997</v>
      </c>
      <c r="I152" s="23"/>
      <c r="J152" s="67"/>
      <c r="K152" s="24"/>
      <c r="L152" s="67"/>
      <c r="M152" s="23"/>
      <c r="N152" s="25"/>
      <c r="O152" s="23"/>
      <c r="P152" s="26"/>
      <c r="Q152" s="67"/>
      <c r="R152" s="24"/>
      <c r="S152" s="67"/>
      <c r="T152" s="23"/>
      <c r="U152" s="25"/>
      <c r="V152" s="23"/>
      <c r="W152" s="26"/>
      <c r="X152" s="67"/>
      <c r="Y152" s="24"/>
      <c r="Z152" s="67"/>
      <c r="AA152" s="23"/>
      <c r="AB152" s="25"/>
      <c r="AC152" s="23"/>
      <c r="AD152" s="26"/>
      <c r="AE152" s="67"/>
      <c r="AF152" s="24"/>
      <c r="AG152" s="67"/>
      <c r="AH152" s="23"/>
      <c r="AI152" s="25"/>
      <c r="AJ152" s="23"/>
      <c r="AK152" s="26"/>
      <c r="AL152" s="67"/>
      <c r="AM152" s="24"/>
      <c r="AN152" s="67"/>
      <c r="AO152" s="23"/>
      <c r="AP152" s="25"/>
      <c r="AQ152" s="23"/>
      <c r="AR152" s="26"/>
      <c r="AS152" s="67"/>
      <c r="AT152" s="24"/>
      <c r="AU152" s="67"/>
      <c r="AV152" s="23"/>
      <c r="AW152" s="25"/>
      <c r="AX152" s="23"/>
      <c r="AY152" s="26"/>
      <c r="AZ152" s="67"/>
      <c r="BA152" s="24"/>
      <c r="BB152" s="67"/>
      <c r="BC152" s="23"/>
      <c r="BD152" s="25"/>
      <c r="BE152" s="23"/>
      <c r="BF152" s="26"/>
      <c r="BG152" s="67"/>
      <c r="BH152" s="24"/>
      <c r="BI152" s="67"/>
      <c r="BJ152" s="23"/>
      <c r="BK152" s="25"/>
      <c r="BL152" s="23"/>
      <c r="BM152" s="26"/>
      <c r="BN152" s="67"/>
      <c r="BO152" s="24"/>
      <c r="BP152" s="67"/>
      <c r="BQ152" s="23"/>
      <c r="BR152" s="25"/>
      <c r="BS152" s="23"/>
      <c r="BT152" s="26"/>
      <c r="BU152" s="67"/>
      <c r="BV152" s="24"/>
      <c r="BW152" s="67"/>
      <c r="BX152" s="23"/>
      <c r="BY152" s="25"/>
      <c r="BZ152" s="23"/>
      <c r="CA152" s="26"/>
      <c r="CB152" s="67"/>
      <c r="CC152" s="24"/>
      <c r="CD152" s="67"/>
      <c r="CE152" s="23"/>
      <c r="CF152" s="25"/>
      <c r="CG152" s="23"/>
      <c r="CH152" s="26"/>
      <c r="CI152" s="67"/>
      <c r="CJ152" s="24"/>
      <c r="CK152" s="67"/>
      <c r="CL152" s="23"/>
      <c r="CM152" s="25"/>
      <c r="CN152" s="23"/>
      <c r="CO152" s="26"/>
      <c r="CP152" s="67"/>
      <c r="CQ152" s="24"/>
      <c r="CR152" s="67"/>
      <c r="CS152" s="23"/>
      <c r="CT152" s="25"/>
      <c r="CU152" s="23"/>
      <c r="CV152" s="26"/>
      <c r="CW152" s="67"/>
      <c r="CX152" s="24"/>
      <c r="CY152" s="67"/>
      <c r="CZ152" s="23"/>
      <c r="DA152" s="25"/>
      <c r="DB152" s="23"/>
      <c r="DC152" s="26"/>
      <c r="DD152" s="67"/>
      <c r="DE152" s="24"/>
      <c r="DF152" s="67"/>
      <c r="DG152" s="23"/>
      <c r="DH152" s="25"/>
      <c r="DI152" s="23"/>
      <c r="DJ152" s="26"/>
      <c r="DK152" s="67"/>
      <c r="DL152" s="24"/>
      <c r="DM152" s="67"/>
      <c r="DN152" s="23"/>
      <c r="DO152" s="25"/>
      <c r="DP152" s="23"/>
      <c r="DQ152" s="26"/>
      <c r="DR152" s="67"/>
      <c r="DS152" s="24"/>
      <c r="DT152" s="67"/>
      <c r="DU152" s="23"/>
      <c r="DV152" s="25"/>
      <c r="DW152" s="23"/>
      <c r="DX152" s="26"/>
      <c r="DY152" s="67"/>
      <c r="DZ152" s="24"/>
      <c r="EA152" s="67"/>
      <c r="EB152" s="23"/>
      <c r="EC152" s="25"/>
      <c r="ED152" s="23"/>
      <c r="EE152" s="26"/>
      <c r="EF152" s="67"/>
      <c r="EG152" s="24"/>
      <c r="EH152" s="67"/>
      <c r="EI152" s="23"/>
      <c r="EJ152" s="25"/>
      <c r="EK152" s="23"/>
      <c r="EL152" s="26"/>
      <c r="EM152" s="67"/>
      <c r="EN152" s="24"/>
      <c r="EO152" s="67"/>
      <c r="EP152" s="23"/>
      <c r="EQ152" s="25"/>
      <c r="ER152" s="23"/>
      <c r="ES152" s="26"/>
      <c r="ET152" s="67"/>
      <c r="EU152" s="24"/>
      <c r="EV152" s="67"/>
      <c r="EW152" s="23"/>
      <c r="EX152" s="25"/>
      <c r="EY152" s="23"/>
      <c r="EZ152" s="26"/>
      <c r="FA152" s="67"/>
      <c r="FB152" s="24"/>
      <c r="FC152" s="67"/>
      <c r="FD152" s="23"/>
      <c r="FE152" s="25"/>
      <c r="FF152" s="23"/>
      <c r="FG152" s="26"/>
      <c r="FH152" s="67"/>
      <c r="FI152" s="24"/>
      <c r="FJ152" s="67"/>
      <c r="FK152" s="23"/>
      <c r="FL152" s="25"/>
      <c r="FM152" s="23"/>
      <c r="FN152" s="26"/>
      <c r="FO152" s="67"/>
      <c r="FP152" s="24"/>
      <c r="FQ152" s="67"/>
      <c r="FR152" s="23"/>
      <c r="FS152" s="25"/>
      <c r="FT152" s="23"/>
      <c r="FU152" s="26"/>
      <c r="FV152" s="67"/>
      <c r="FW152" s="24"/>
      <c r="FX152" s="67"/>
      <c r="FY152" s="23"/>
      <c r="FZ152" s="25"/>
      <c r="GA152" s="23"/>
      <c r="GB152" s="26"/>
      <c r="GC152" s="67"/>
      <c r="GD152" s="24"/>
      <c r="GE152" s="67"/>
      <c r="GF152" s="23"/>
      <c r="GG152" s="25"/>
      <c r="GH152" s="23"/>
      <c r="GI152" s="26"/>
      <c r="GJ152" s="67"/>
      <c r="GK152" s="24"/>
      <c r="GL152" s="67"/>
      <c r="GM152" s="23"/>
      <c r="GN152" s="25"/>
      <c r="GO152" s="23"/>
      <c r="GP152" s="26"/>
      <c r="GQ152" s="67"/>
      <c r="GR152" s="24"/>
      <c r="GS152" s="67"/>
      <c r="GT152" s="23"/>
      <c r="GU152" s="25"/>
      <c r="GV152" s="23"/>
      <c r="GW152" s="26"/>
      <c r="GX152" s="67"/>
      <c r="GY152" s="24"/>
      <c r="GZ152" s="67"/>
      <c r="HA152" s="23"/>
      <c r="HB152" s="25"/>
      <c r="HC152" s="23"/>
      <c r="HD152" s="26"/>
      <c r="HE152" s="67"/>
      <c r="HF152" s="24"/>
      <c r="HG152" s="67"/>
      <c r="HH152" s="23"/>
      <c r="HI152" s="25"/>
      <c r="HJ152" s="23"/>
      <c r="HK152" s="26"/>
      <c r="HL152" s="67"/>
      <c r="HM152" s="24"/>
      <c r="HN152" s="67"/>
      <c r="HO152" s="23"/>
      <c r="HP152" s="25"/>
      <c r="HQ152" s="23"/>
      <c r="HR152" s="26"/>
      <c r="HS152" s="67"/>
      <c r="HT152" s="24"/>
      <c r="HU152" s="67"/>
      <c r="HV152" s="23"/>
      <c r="HW152" s="25"/>
      <c r="HX152" s="23"/>
      <c r="HY152" s="26"/>
      <c r="HZ152" s="67"/>
      <c r="IA152" s="24"/>
      <c r="IB152" s="67"/>
      <c r="IC152" s="23"/>
      <c r="ID152" s="25"/>
      <c r="IE152" s="23"/>
      <c r="IF152" s="26"/>
      <c r="IG152" s="67"/>
      <c r="IH152" s="24"/>
      <c r="II152" s="67"/>
      <c r="IJ152" s="23"/>
      <c r="IK152" s="25"/>
      <c r="IL152" s="23"/>
      <c r="IM152" s="26"/>
      <c r="IN152" s="67"/>
      <c r="IO152" s="24"/>
      <c r="IP152" s="67"/>
      <c r="IQ152" s="23"/>
      <c r="IR152" s="25"/>
      <c r="IS152" s="23"/>
      <c r="IT152" s="26"/>
      <c r="IU152" s="67"/>
      <c r="IV152" s="24"/>
    </row>
    <row r="153" spans="1:256" s="27" customFormat="1" ht="31.5" x14ac:dyDescent="0.25">
      <c r="A153" s="22" t="s">
        <v>107</v>
      </c>
      <c r="B153" s="97" t="s">
        <v>125</v>
      </c>
      <c r="C153" s="21" t="s">
        <v>108</v>
      </c>
      <c r="D153" s="21"/>
      <c r="E153" s="21"/>
      <c r="F153" s="38">
        <f t="shared" si="44"/>
        <v>913.36513999999988</v>
      </c>
      <c r="G153" s="38">
        <f t="shared" si="44"/>
        <v>961.00599999999997</v>
      </c>
      <c r="H153" s="38">
        <f>H154</f>
        <v>961.00599999999997</v>
      </c>
      <c r="I153" s="23"/>
      <c r="J153" s="67"/>
      <c r="K153" s="24"/>
      <c r="L153" s="67"/>
      <c r="M153" s="23"/>
      <c r="N153" s="25"/>
      <c r="O153" s="23"/>
      <c r="P153" s="26"/>
      <c r="Q153" s="67"/>
      <c r="R153" s="24"/>
      <c r="S153" s="67"/>
      <c r="T153" s="23"/>
      <c r="U153" s="25"/>
      <c r="V153" s="23"/>
      <c r="W153" s="26"/>
      <c r="X153" s="67"/>
      <c r="Y153" s="24"/>
      <c r="Z153" s="67"/>
      <c r="AA153" s="23"/>
      <c r="AB153" s="25"/>
      <c r="AC153" s="23"/>
      <c r="AD153" s="26"/>
      <c r="AE153" s="67"/>
      <c r="AF153" s="24"/>
      <c r="AG153" s="67"/>
      <c r="AH153" s="23"/>
      <c r="AI153" s="25"/>
      <c r="AJ153" s="23"/>
      <c r="AK153" s="26"/>
      <c r="AL153" s="67"/>
      <c r="AM153" s="24"/>
      <c r="AN153" s="67"/>
      <c r="AO153" s="23"/>
      <c r="AP153" s="25"/>
      <c r="AQ153" s="23"/>
      <c r="AR153" s="26"/>
      <c r="AS153" s="67"/>
      <c r="AT153" s="24"/>
      <c r="AU153" s="67"/>
      <c r="AV153" s="23"/>
      <c r="AW153" s="25"/>
      <c r="AX153" s="23"/>
      <c r="AY153" s="26"/>
      <c r="AZ153" s="67"/>
      <c r="BA153" s="24"/>
      <c r="BB153" s="67"/>
      <c r="BC153" s="23"/>
      <c r="BD153" s="25"/>
      <c r="BE153" s="23"/>
      <c r="BF153" s="26"/>
      <c r="BG153" s="67"/>
      <c r="BH153" s="24"/>
      <c r="BI153" s="67"/>
      <c r="BJ153" s="23"/>
      <c r="BK153" s="25"/>
      <c r="BL153" s="23"/>
      <c r="BM153" s="26"/>
      <c r="BN153" s="67"/>
      <c r="BO153" s="24"/>
      <c r="BP153" s="67"/>
      <c r="BQ153" s="23"/>
      <c r="BR153" s="25"/>
      <c r="BS153" s="23"/>
      <c r="BT153" s="26"/>
      <c r="BU153" s="67"/>
      <c r="BV153" s="24"/>
      <c r="BW153" s="67"/>
      <c r="BX153" s="23"/>
      <c r="BY153" s="25"/>
      <c r="BZ153" s="23"/>
      <c r="CA153" s="26"/>
      <c r="CB153" s="67"/>
      <c r="CC153" s="24"/>
      <c r="CD153" s="67"/>
      <c r="CE153" s="23"/>
      <c r="CF153" s="25"/>
      <c r="CG153" s="23"/>
      <c r="CH153" s="26"/>
      <c r="CI153" s="67"/>
      <c r="CJ153" s="24"/>
      <c r="CK153" s="67"/>
      <c r="CL153" s="23"/>
      <c r="CM153" s="25"/>
      <c r="CN153" s="23"/>
      <c r="CO153" s="26"/>
      <c r="CP153" s="67"/>
      <c r="CQ153" s="24"/>
      <c r="CR153" s="67"/>
      <c r="CS153" s="23"/>
      <c r="CT153" s="25"/>
      <c r="CU153" s="23"/>
      <c r="CV153" s="26"/>
      <c r="CW153" s="67"/>
      <c r="CX153" s="24"/>
      <c r="CY153" s="67"/>
      <c r="CZ153" s="23"/>
      <c r="DA153" s="25"/>
      <c r="DB153" s="23"/>
      <c r="DC153" s="26"/>
      <c r="DD153" s="67"/>
      <c r="DE153" s="24"/>
      <c r="DF153" s="67"/>
      <c r="DG153" s="23"/>
      <c r="DH153" s="25"/>
      <c r="DI153" s="23"/>
      <c r="DJ153" s="26"/>
      <c r="DK153" s="67"/>
      <c r="DL153" s="24"/>
      <c r="DM153" s="67"/>
      <c r="DN153" s="23"/>
      <c r="DO153" s="25"/>
      <c r="DP153" s="23"/>
      <c r="DQ153" s="26"/>
      <c r="DR153" s="67"/>
      <c r="DS153" s="24"/>
      <c r="DT153" s="67"/>
      <c r="DU153" s="23"/>
      <c r="DV153" s="25"/>
      <c r="DW153" s="23"/>
      <c r="DX153" s="26"/>
      <c r="DY153" s="67"/>
      <c r="DZ153" s="24"/>
      <c r="EA153" s="67"/>
      <c r="EB153" s="23"/>
      <c r="EC153" s="25"/>
      <c r="ED153" s="23"/>
      <c r="EE153" s="26"/>
      <c r="EF153" s="67"/>
      <c r="EG153" s="24"/>
      <c r="EH153" s="67"/>
      <c r="EI153" s="23"/>
      <c r="EJ153" s="25"/>
      <c r="EK153" s="23"/>
      <c r="EL153" s="26"/>
      <c r="EM153" s="67"/>
      <c r="EN153" s="24"/>
      <c r="EO153" s="67"/>
      <c r="EP153" s="23"/>
      <c r="EQ153" s="25"/>
      <c r="ER153" s="23"/>
      <c r="ES153" s="26"/>
      <c r="ET153" s="67"/>
      <c r="EU153" s="24"/>
      <c r="EV153" s="67"/>
      <c r="EW153" s="23"/>
      <c r="EX153" s="25"/>
      <c r="EY153" s="23"/>
      <c r="EZ153" s="26"/>
      <c r="FA153" s="67"/>
      <c r="FB153" s="24"/>
      <c r="FC153" s="67"/>
      <c r="FD153" s="23"/>
      <c r="FE153" s="25"/>
      <c r="FF153" s="23"/>
      <c r="FG153" s="26"/>
      <c r="FH153" s="67"/>
      <c r="FI153" s="24"/>
      <c r="FJ153" s="67"/>
      <c r="FK153" s="23"/>
      <c r="FL153" s="25"/>
      <c r="FM153" s="23"/>
      <c r="FN153" s="26"/>
      <c r="FO153" s="67"/>
      <c r="FP153" s="24"/>
      <c r="FQ153" s="67"/>
      <c r="FR153" s="23"/>
      <c r="FS153" s="25"/>
      <c r="FT153" s="23"/>
      <c r="FU153" s="26"/>
      <c r="FV153" s="67"/>
      <c r="FW153" s="24"/>
      <c r="FX153" s="67"/>
      <c r="FY153" s="23"/>
      <c r="FZ153" s="25"/>
      <c r="GA153" s="23"/>
      <c r="GB153" s="26"/>
      <c r="GC153" s="67"/>
      <c r="GD153" s="24"/>
      <c r="GE153" s="67"/>
      <c r="GF153" s="23"/>
      <c r="GG153" s="25"/>
      <c r="GH153" s="23"/>
      <c r="GI153" s="26"/>
      <c r="GJ153" s="67"/>
      <c r="GK153" s="24"/>
      <c r="GL153" s="67"/>
      <c r="GM153" s="23"/>
      <c r="GN153" s="25"/>
      <c r="GO153" s="23"/>
      <c r="GP153" s="26"/>
      <c r="GQ153" s="67"/>
      <c r="GR153" s="24"/>
      <c r="GS153" s="67"/>
      <c r="GT153" s="23"/>
      <c r="GU153" s="25"/>
      <c r="GV153" s="23"/>
      <c r="GW153" s="26"/>
      <c r="GX153" s="67"/>
      <c r="GY153" s="24"/>
      <c r="GZ153" s="67"/>
      <c r="HA153" s="23"/>
      <c r="HB153" s="25"/>
      <c r="HC153" s="23"/>
      <c r="HD153" s="26"/>
      <c r="HE153" s="67"/>
      <c r="HF153" s="24"/>
      <c r="HG153" s="67"/>
      <c r="HH153" s="23"/>
      <c r="HI153" s="25"/>
      <c r="HJ153" s="23"/>
      <c r="HK153" s="26"/>
      <c r="HL153" s="67"/>
      <c r="HM153" s="24"/>
      <c r="HN153" s="67"/>
      <c r="HO153" s="23"/>
      <c r="HP153" s="25"/>
      <c r="HQ153" s="23"/>
      <c r="HR153" s="26"/>
      <c r="HS153" s="67"/>
      <c r="HT153" s="24"/>
      <c r="HU153" s="67"/>
      <c r="HV153" s="23"/>
      <c r="HW153" s="25"/>
      <c r="HX153" s="23"/>
      <c r="HY153" s="26"/>
      <c r="HZ153" s="67"/>
      <c r="IA153" s="24"/>
      <c r="IB153" s="67"/>
      <c r="IC153" s="23"/>
      <c r="ID153" s="25"/>
      <c r="IE153" s="23"/>
      <c r="IF153" s="26"/>
      <c r="IG153" s="67"/>
      <c r="IH153" s="24"/>
      <c r="II153" s="67"/>
      <c r="IJ153" s="23"/>
      <c r="IK153" s="25"/>
      <c r="IL153" s="23"/>
      <c r="IM153" s="26"/>
      <c r="IN153" s="67"/>
      <c r="IO153" s="24"/>
      <c r="IP153" s="67"/>
      <c r="IQ153" s="23"/>
      <c r="IR153" s="25"/>
      <c r="IS153" s="23"/>
      <c r="IT153" s="26"/>
      <c r="IU153" s="67"/>
      <c r="IV153" s="24"/>
    </row>
    <row r="154" spans="1:256" s="16" customFormat="1" ht="47.25" x14ac:dyDescent="0.25">
      <c r="A154" s="22" t="s">
        <v>35</v>
      </c>
      <c r="B154" s="97" t="s">
        <v>125</v>
      </c>
      <c r="C154" s="21" t="s">
        <v>108</v>
      </c>
      <c r="D154" s="21" t="s">
        <v>12</v>
      </c>
      <c r="E154" s="21" t="s">
        <v>11</v>
      </c>
      <c r="F154" s="39">
        <f>955.2774+7.161+4.14806-53.22132</f>
        <v>913.36513999999988</v>
      </c>
      <c r="G154" s="38">
        <f>953.845+7.161</f>
        <v>961.00599999999997</v>
      </c>
      <c r="H154" s="38">
        <f>953.845+7.161</f>
        <v>961.00599999999997</v>
      </c>
    </row>
    <row r="155" spans="1:256" s="16" customFormat="1" ht="31.5" x14ac:dyDescent="0.25">
      <c r="A155" s="43" t="s">
        <v>126</v>
      </c>
      <c r="B155" s="95" t="s">
        <v>127</v>
      </c>
      <c r="C155" s="42"/>
      <c r="D155" s="15"/>
      <c r="E155" s="15"/>
      <c r="F155" s="37">
        <f t="shared" ref="F155:G160" si="45">F156</f>
        <v>42</v>
      </c>
      <c r="G155" s="37">
        <f t="shared" si="45"/>
        <v>40</v>
      </c>
      <c r="H155" s="37">
        <f t="shared" ref="H155:H160" si="46">H156</f>
        <v>40</v>
      </c>
    </row>
    <row r="156" spans="1:256" s="16" customFormat="1" ht="15.75" x14ac:dyDescent="0.25">
      <c r="A156" s="104" t="s">
        <v>34</v>
      </c>
      <c r="B156" s="99" t="s">
        <v>128</v>
      </c>
      <c r="C156" s="68"/>
      <c r="D156" s="28"/>
      <c r="E156" s="28"/>
      <c r="F156" s="41">
        <f t="shared" si="45"/>
        <v>42</v>
      </c>
      <c r="G156" s="41">
        <f t="shared" si="45"/>
        <v>40</v>
      </c>
      <c r="H156" s="41">
        <f t="shared" si="46"/>
        <v>40</v>
      </c>
    </row>
    <row r="157" spans="1:256" s="16" customFormat="1" ht="15.75" x14ac:dyDescent="0.25">
      <c r="A157" s="104" t="s">
        <v>34</v>
      </c>
      <c r="B157" s="97" t="s">
        <v>129</v>
      </c>
      <c r="C157" s="19"/>
      <c r="D157" s="18"/>
      <c r="E157" s="18"/>
      <c r="F157" s="38">
        <f t="shared" si="45"/>
        <v>42</v>
      </c>
      <c r="G157" s="38">
        <f t="shared" si="45"/>
        <v>40</v>
      </c>
      <c r="H157" s="38">
        <f t="shared" si="46"/>
        <v>40</v>
      </c>
    </row>
    <row r="158" spans="1:256" s="16" customFormat="1" ht="30.75" customHeight="1" x14ac:dyDescent="0.25">
      <c r="A158" s="65" t="s">
        <v>130</v>
      </c>
      <c r="B158" s="88" t="s">
        <v>131</v>
      </c>
      <c r="C158" s="21"/>
      <c r="D158" s="21"/>
      <c r="E158" s="18"/>
      <c r="F158" s="38">
        <f>F159+F162</f>
        <v>42</v>
      </c>
      <c r="G158" s="38">
        <f t="shared" si="45"/>
        <v>40</v>
      </c>
      <c r="H158" s="38">
        <f t="shared" si="46"/>
        <v>40</v>
      </c>
    </row>
    <row r="159" spans="1:256" s="16" customFormat="1" ht="38.25" customHeight="1" x14ac:dyDescent="0.25">
      <c r="A159" s="65" t="s">
        <v>9</v>
      </c>
      <c r="B159" s="88" t="s">
        <v>131</v>
      </c>
      <c r="C159" s="18">
        <v>200</v>
      </c>
      <c r="D159" s="21"/>
      <c r="E159" s="21"/>
      <c r="F159" s="38">
        <f t="shared" si="45"/>
        <v>40.829000000000001</v>
      </c>
      <c r="G159" s="38">
        <f t="shared" si="45"/>
        <v>40</v>
      </c>
      <c r="H159" s="38">
        <f t="shared" si="46"/>
        <v>40</v>
      </c>
    </row>
    <row r="160" spans="1:256" s="16" customFormat="1" ht="31.5" x14ac:dyDescent="0.25">
      <c r="A160" s="65" t="s">
        <v>50</v>
      </c>
      <c r="B160" s="88" t="s">
        <v>131</v>
      </c>
      <c r="C160" s="18">
        <v>240</v>
      </c>
      <c r="D160" s="21"/>
      <c r="E160" s="21"/>
      <c r="F160" s="38">
        <f t="shared" si="45"/>
        <v>40.829000000000001</v>
      </c>
      <c r="G160" s="38">
        <f t="shared" si="45"/>
        <v>40</v>
      </c>
      <c r="H160" s="38">
        <f t="shared" si="46"/>
        <v>40</v>
      </c>
    </row>
    <row r="161" spans="1:8" s="16" customFormat="1" ht="21.75" customHeight="1" x14ac:dyDescent="0.25">
      <c r="A161" s="65" t="s">
        <v>27</v>
      </c>
      <c r="B161" s="88" t="s">
        <v>131</v>
      </c>
      <c r="C161" s="18">
        <v>240</v>
      </c>
      <c r="D161" s="21" t="s">
        <v>12</v>
      </c>
      <c r="E161" s="21" t="s">
        <v>28</v>
      </c>
      <c r="F161" s="39">
        <f>32-1.171+10</f>
        <v>40.829000000000001</v>
      </c>
      <c r="G161" s="39">
        <v>40</v>
      </c>
      <c r="H161" s="38">
        <v>40</v>
      </c>
    </row>
    <row r="162" spans="1:8" s="16" customFormat="1" ht="21.75" customHeight="1" x14ac:dyDescent="0.25">
      <c r="A162" s="22" t="s">
        <v>13</v>
      </c>
      <c r="B162" s="88" t="s">
        <v>131</v>
      </c>
      <c r="C162" s="18">
        <v>800</v>
      </c>
      <c r="D162" s="21"/>
      <c r="E162" s="21"/>
      <c r="F162" s="39">
        <f>F163</f>
        <v>1.171</v>
      </c>
      <c r="G162" s="39">
        <v>0</v>
      </c>
      <c r="H162" s="38">
        <v>0</v>
      </c>
    </row>
    <row r="163" spans="1:8" s="16" customFormat="1" ht="21.75" customHeight="1" x14ac:dyDescent="0.25">
      <c r="A163" s="65" t="s">
        <v>170</v>
      </c>
      <c r="B163" s="88" t="s">
        <v>131</v>
      </c>
      <c r="C163" s="18">
        <v>850</v>
      </c>
      <c r="D163" s="21"/>
      <c r="E163" s="21"/>
      <c r="F163" s="39">
        <f>F164</f>
        <v>1.171</v>
      </c>
      <c r="G163" s="39">
        <v>0</v>
      </c>
      <c r="H163" s="38">
        <v>0</v>
      </c>
    </row>
    <row r="164" spans="1:8" s="16" customFormat="1" ht="21.75" customHeight="1" x14ac:dyDescent="0.25">
      <c r="A164" s="65" t="s">
        <v>27</v>
      </c>
      <c r="B164" s="88" t="s">
        <v>131</v>
      </c>
      <c r="C164" s="18">
        <v>850</v>
      </c>
      <c r="D164" s="21" t="s">
        <v>12</v>
      </c>
      <c r="E164" s="21" t="s">
        <v>28</v>
      </c>
      <c r="F164" s="39">
        <v>1.171</v>
      </c>
      <c r="G164" s="39">
        <v>0</v>
      </c>
      <c r="H164" s="38">
        <v>0</v>
      </c>
    </row>
    <row r="165" spans="1:8" s="16" customFormat="1" ht="47.25" x14ac:dyDescent="0.25">
      <c r="A165" s="43" t="s">
        <v>132</v>
      </c>
      <c r="B165" s="95" t="s">
        <v>133</v>
      </c>
      <c r="C165" s="42"/>
      <c r="D165" s="15"/>
      <c r="E165" s="15"/>
      <c r="F165" s="37">
        <f t="shared" ref="F165:G166" si="47">F166</f>
        <v>2270.9590800000001</v>
      </c>
      <c r="G165" s="37">
        <f t="shared" si="47"/>
        <v>2592.77151</v>
      </c>
      <c r="H165" s="37">
        <f>H166</f>
        <v>2321.5052600000004</v>
      </c>
    </row>
    <row r="166" spans="1:8" s="16" customFormat="1" ht="15.75" x14ac:dyDescent="0.25">
      <c r="A166" s="104" t="s">
        <v>134</v>
      </c>
      <c r="B166" s="86" t="s">
        <v>135</v>
      </c>
      <c r="C166" s="21"/>
      <c r="D166" s="18"/>
      <c r="E166" s="18"/>
      <c r="F166" s="38">
        <f t="shared" si="47"/>
        <v>2270.9590800000001</v>
      </c>
      <c r="G166" s="38">
        <f t="shared" si="47"/>
        <v>2592.77151</v>
      </c>
      <c r="H166" s="38">
        <f>H167</f>
        <v>2321.5052600000004</v>
      </c>
    </row>
    <row r="167" spans="1:8" s="16" customFormat="1" ht="15.75" x14ac:dyDescent="0.25">
      <c r="A167" s="104" t="s">
        <v>134</v>
      </c>
      <c r="B167" s="86" t="s">
        <v>136</v>
      </c>
      <c r="C167" s="21"/>
      <c r="D167" s="18"/>
      <c r="E167" s="18"/>
      <c r="F167" s="38">
        <f>F168+F172+F176+F180+F194+F198+F209+F208+F187</f>
        <v>2270.9590800000001</v>
      </c>
      <c r="G167" s="38">
        <f>G168+G172+G176+G180+G194+G198+G209</f>
        <v>2592.77151</v>
      </c>
      <c r="H167" s="38">
        <f>H168+H172+H176+H180+H194+H198+H209</f>
        <v>2321.5052600000004</v>
      </c>
    </row>
    <row r="168" spans="1:8" s="16" customFormat="1" ht="31.5" x14ac:dyDescent="0.25">
      <c r="A168" s="104" t="s">
        <v>137</v>
      </c>
      <c r="B168" s="86" t="s">
        <v>138</v>
      </c>
      <c r="C168" s="21"/>
      <c r="D168" s="18"/>
      <c r="E168" s="18"/>
      <c r="F168" s="38">
        <f t="shared" ref="F168:G170" si="48">F169</f>
        <v>408.548</v>
      </c>
      <c r="G168" s="38">
        <f t="shared" si="48"/>
        <v>409</v>
      </c>
      <c r="H168" s="38">
        <f>H169</f>
        <v>409</v>
      </c>
    </row>
    <row r="169" spans="1:8" s="16" customFormat="1" ht="15.75" x14ac:dyDescent="0.25">
      <c r="A169" s="30" t="s">
        <v>15</v>
      </c>
      <c r="B169" s="86" t="s">
        <v>138</v>
      </c>
      <c r="C169" s="21" t="s">
        <v>16</v>
      </c>
      <c r="D169" s="18"/>
      <c r="E169" s="18"/>
      <c r="F169" s="38">
        <f t="shared" si="48"/>
        <v>408.548</v>
      </c>
      <c r="G169" s="38">
        <f t="shared" si="48"/>
        <v>409</v>
      </c>
      <c r="H169" s="38">
        <f>H170</f>
        <v>409</v>
      </c>
    </row>
    <row r="170" spans="1:8" s="16" customFormat="1" ht="31.5" x14ac:dyDescent="0.25">
      <c r="A170" s="31" t="s">
        <v>139</v>
      </c>
      <c r="B170" s="86" t="s">
        <v>138</v>
      </c>
      <c r="C170" s="21" t="s">
        <v>140</v>
      </c>
      <c r="D170" s="18"/>
      <c r="E170" s="18"/>
      <c r="F170" s="38">
        <f t="shared" si="48"/>
        <v>408.548</v>
      </c>
      <c r="G170" s="38">
        <f t="shared" si="48"/>
        <v>409</v>
      </c>
      <c r="H170" s="38">
        <f>H171</f>
        <v>409</v>
      </c>
    </row>
    <row r="171" spans="1:8" s="16" customFormat="1" ht="15.75" x14ac:dyDescent="0.25">
      <c r="A171" s="30" t="s">
        <v>19</v>
      </c>
      <c r="B171" s="86" t="s">
        <v>138</v>
      </c>
      <c r="C171" s="21" t="s">
        <v>140</v>
      </c>
      <c r="D171" s="18">
        <v>10</v>
      </c>
      <c r="E171" s="21" t="s">
        <v>12</v>
      </c>
      <c r="F171" s="39">
        <v>408.548</v>
      </c>
      <c r="G171" s="39">
        <v>409</v>
      </c>
      <c r="H171" s="38">
        <v>409</v>
      </c>
    </row>
    <row r="172" spans="1:8" s="16" customFormat="1" ht="47.25" x14ac:dyDescent="0.25">
      <c r="A172" s="104" t="s">
        <v>141</v>
      </c>
      <c r="B172" s="86" t="s">
        <v>142</v>
      </c>
      <c r="C172" s="69"/>
      <c r="D172" s="32"/>
      <c r="E172" s="32"/>
      <c r="F172" s="38">
        <f t="shared" ref="F172:G174" si="49">F173</f>
        <v>50</v>
      </c>
      <c r="G172" s="38">
        <f t="shared" si="49"/>
        <v>50</v>
      </c>
      <c r="H172" s="38">
        <f>H173</f>
        <v>50</v>
      </c>
    </row>
    <row r="173" spans="1:8" s="16" customFormat="1" ht="15.75" x14ac:dyDescent="0.25">
      <c r="A173" s="22" t="s">
        <v>13</v>
      </c>
      <c r="B173" s="86" t="s">
        <v>142</v>
      </c>
      <c r="C173" s="21" t="s">
        <v>14</v>
      </c>
      <c r="D173" s="32"/>
      <c r="E173" s="32"/>
      <c r="F173" s="38">
        <f t="shared" si="49"/>
        <v>50</v>
      </c>
      <c r="G173" s="38">
        <f t="shared" si="49"/>
        <v>50</v>
      </c>
      <c r="H173" s="38">
        <f>H174</f>
        <v>50</v>
      </c>
    </row>
    <row r="174" spans="1:8" s="16" customFormat="1" ht="15.75" x14ac:dyDescent="0.25">
      <c r="A174" s="22" t="s">
        <v>143</v>
      </c>
      <c r="B174" s="86" t="s">
        <v>142</v>
      </c>
      <c r="C174" s="21" t="s">
        <v>144</v>
      </c>
      <c r="D174" s="32"/>
      <c r="E174" s="32"/>
      <c r="F174" s="38">
        <f t="shared" si="49"/>
        <v>50</v>
      </c>
      <c r="G174" s="38">
        <f t="shared" si="49"/>
        <v>50</v>
      </c>
      <c r="H174" s="38">
        <f>H175</f>
        <v>50</v>
      </c>
    </row>
    <row r="175" spans="1:8" s="16" customFormat="1" ht="15.75" x14ac:dyDescent="0.25">
      <c r="A175" s="22" t="s">
        <v>37</v>
      </c>
      <c r="B175" s="86" t="s">
        <v>142</v>
      </c>
      <c r="C175" s="21" t="s">
        <v>144</v>
      </c>
      <c r="D175" s="21" t="s">
        <v>12</v>
      </c>
      <c r="E175" s="21">
        <v>11</v>
      </c>
      <c r="F175" s="39">
        <v>50</v>
      </c>
      <c r="G175" s="39">
        <v>50</v>
      </c>
      <c r="H175" s="38">
        <v>50</v>
      </c>
    </row>
    <row r="176" spans="1:8" s="16" customFormat="1" ht="24" customHeight="1" x14ac:dyDescent="0.25">
      <c r="A176" s="17" t="s">
        <v>145</v>
      </c>
      <c r="B176" s="100" t="s">
        <v>146</v>
      </c>
      <c r="C176" s="21"/>
      <c r="D176" s="18"/>
      <c r="E176" s="18"/>
      <c r="F176" s="38">
        <f t="shared" ref="F176:G178" si="50">F177</f>
        <v>49.72</v>
      </c>
      <c r="G176" s="38">
        <f t="shared" si="50"/>
        <v>43.44</v>
      </c>
      <c r="H176" s="38">
        <f>H177</f>
        <v>43.44</v>
      </c>
    </row>
    <row r="177" spans="1:8" s="16" customFormat="1" ht="33" customHeight="1" x14ac:dyDescent="0.25">
      <c r="A177" s="65" t="s">
        <v>9</v>
      </c>
      <c r="B177" s="100" t="s">
        <v>146</v>
      </c>
      <c r="C177" s="21" t="s">
        <v>10</v>
      </c>
      <c r="D177" s="18"/>
      <c r="E177" s="18"/>
      <c r="F177" s="38">
        <f t="shared" si="50"/>
        <v>49.72</v>
      </c>
      <c r="G177" s="38">
        <f t="shared" si="50"/>
        <v>43.44</v>
      </c>
      <c r="H177" s="38">
        <f>H178</f>
        <v>43.44</v>
      </c>
    </row>
    <row r="178" spans="1:8" s="16" customFormat="1" ht="33" customHeight="1" x14ac:dyDescent="0.25">
      <c r="A178" s="17" t="s">
        <v>50</v>
      </c>
      <c r="B178" s="100" t="s">
        <v>146</v>
      </c>
      <c r="C178" s="21" t="s">
        <v>109</v>
      </c>
      <c r="D178" s="18"/>
      <c r="E178" s="18"/>
      <c r="F178" s="38">
        <f t="shared" si="50"/>
        <v>49.72</v>
      </c>
      <c r="G178" s="38">
        <f t="shared" si="50"/>
        <v>43.44</v>
      </c>
      <c r="H178" s="38">
        <f>H179</f>
        <v>43.44</v>
      </c>
    </row>
    <row r="179" spans="1:8" s="16" customFormat="1" ht="26.25" customHeight="1" x14ac:dyDescent="0.25">
      <c r="A179" s="17" t="s">
        <v>23</v>
      </c>
      <c r="B179" s="100" t="s">
        <v>146</v>
      </c>
      <c r="C179" s="21" t="s">
        <v>109</v>
      </c>
      <c r="D179" s="21" t="s">
        <v>11</v>
      </c>
      <c r="E179" s="18">
        <v>12</v>
      </c>
      <c r="F179" s="39">
        <f>43.44+6.28</f>
        <v>49.72</v>
      </c>
      <c r="G179" s="39">
        <v>43.44</v>
      </c>
      <c r="H179" s="38">
        <v>43.44</v>
      </c>
    </row>
    <row r="180" spans="1:8" s="16" customFormat="1" ht="26.25" customHeight="1" x14ac:dyDescent="0.25">
      <c r="A180" s="17" t="s">
        <v>147</v>
      </c>
      <c r="B180" s="86" t="s">
        <v>148</v>
      </c>
      <c r="C180" s="21"/>
      <c r="D180" s="21"/>
      <c r="E180" s="18"/>
      <c r="F180" s="38">
        <f>F181+F184</f>
        <v>123.06465</v>
      </c>
      <c r="G180" s="38">
        <f t="shared" ref="F180:G182" si="51">G181</f>
        <v>92.6</v>
      </c>
      <c r="H180" s="38">
        <f>H181</f>
        <v>92.6</v>
      </c>
    </row>
    <row r="181" spans="1:8" s="16" customFormat="1" ht="34.5" customHeight="1" x14ac:dyDescent="0.25">
      <c r="A181" s="65" t="s">
        <v>9</v>
      </c>
      <c r="B181" s="86" t="s">
        <v>148</v>
      </c>
      <c r="C181" s="21" t="s">
        <v>10</v>
      </c>
      <c r="D181" s="21"/>
      <c r="E181" s="18"/>
      <c r="F181" s="38">
        <f t="shared" si="51"/>
        <v>38.943329999999996</v>
      </c>
      <c r="G181" s="38">
        <f t="shared" si="51"/>
        <v>92.6</v>
      </c>
      <c r="H181" s="38">
        <f>H182</f>
        <v>92.6</v>
      </c>
    </row>
    <row r="182" spans="1:8" s="16" customFormat="1" ht="36" customHeight="1" x14ac:dyDescent="0.25">
      <c r="A182" s="17" t="s">
        <v>50</v>
      </c>
      <c r="B182" s="86" t="s">
        <v>148</v>
      </c>
      <c r="C182" s="21" t="s">
        <v>109</v>
      </c>
      <c r="D182" s="21"/>
      <c r="E182" s="21"/>
      <c r="F182" s="38">
        <f t="shared" si="51"/>
        <v>38.943329999999996</v>
      </c>
      <c r="G182" s="38">
        <f t="shared" si="51"/>
        <v>92.6</v>
      </c>
      <c r="H182" s="38">
        <f>H183</f>
        <v>92.6</v>
      </c>
    </row>
    <row r="183" spans="1:8" s="16" customFormat="1" ht="22.5" customHeight="1" x14ac:dyDescent="0.25">
      <c r="A183" s="65" t="s">
        <v>30</v>
      </c>
      <c r="B183" s="86" t="s">
        <v>148</v>
      </c>
      <c r="C183" s="19" t="s">
        <v>109</v>
      </c>
      <c r="D183" s="19" t="s">
        <v>22</v>
      </c>
      <c r="E183" s="19" t="s">
        <v>21</v>
      </c>
      <c r="F183" s="38">
        <f>92.6-53.65667</f>
        <v>38.943329999999996</v>
      </c>
      <c r="G183" s="38">
        <v>92.6</v>
      </c>
      <c r="H183" s="38">
        <v>92.6</v>
      </c>
    </row>
    <row r="184" spans="1:8" s="16" customFormat="1" ht="22.5" customHeight="1" x14ac:dyDescent="0.25">
      <c r="A184" s="107" t="s">
        <v>13</v>
      </c>
      <c r="B184" s="86" t="s">
        <v>148</v>
      </c>
      <c r="C184" s="19" t="s">
        <v>14</v>
      </c>
      <c r="D184" s="19"/>
      <c r="E184" s="19"/>
      <c r="F184" s="38">
        <f>F185</f>
        <v>84.121319999999997</v>
      </c>
      <c r="G184" s="38"/>
      <c r="H184" s="38"/>
    </row>
    <row r="185" spans="1:8" s="16" customFormat="1" ht="22.5" customHeight="1" x14ac:dyDescent="0.25">
      <c r="A185" s="107" t="s">
        <v>174</v>
      </c>
      <c r="B185" s="86" t="s">
        <v>148</v>
      </c>
      <c r="C185" s="19" t="s">
        <v>175</v>
      </c>
      <c r="D185" s="19"/>
      <c r="E185" s="19"/>
      <c r="F185" s="38">
        <f>F186</f>
        <v>84.121319999999997</v>
      </c>
      <c r="G185" s="38"/>
      <c r="H185" s="38"/>
    </row>
    <row r="186" spans="1:8" s="16" customFormat="1" ht="22.5" customHeight="1" x14ac:dyDescent="0.25">
      <c r="A186" s="65" t="s">
        <v>30</v>
      </c>
      <c r="B186" s="86" t="s">
        <v>148</v>
      </c>
      <c r="C186" s="19" t="s">
        <v>109</v>
      </c>
      <c r="D186" s="19" t="s">
        <v>22</v>
      </c>
      <c r="E186" s="19" t="s">
        <v>21</v>
      </c>
      <c r="F186" s="38">
        <v>84.121319999999997</v>
      </c>
      <c r="G186" s="38">
        <v>0</v>
      </c>
      <c r="H186" s="38">
        <v>0</v>
      </c>
    </row>
    <row r="187" spans="1:8" s="16" customFormat="1" ht="42" customHeight="1" x14ac:dyDescent="0.25">
      <c r="A187" s="107" t="s">
        <v>185</v>
      </c>
      <c r="B187" s="86" t="s">
        <v>186</v>
      </c>
      <c r="C187" s="19"/>
      <c r="D187" s="19"/>
      <c r="E187" s="19"/>
      <c r="F187" s="38">
        <f>F188+F191</f>
        <v>72.261430000000004</v>
      </c>
      <c r="G187" s="38">
        <f t="shared" ref="G187:H187" si="52">G188+G191</f>
        <v>0</v>
      </c>
      <c r="H187" s="38">
        <f t="shared" si="52"/>
        <v>0</v>
      </c>
    </row>
    <row r="188" spans="1:8" s="16" customFormat="1" ht="36" customHeight="1" x14ac:dyDescent="0.25">
      <c r="A188" s="107" t="s">
        <v>49</v>
      </c>
      <c r="B188" s="86" t="s">
        <v>186</v>
      </c>
      <c r="C188" s="19" t="s">
        <v>10</v>
      </c>
      <c r="D188" s="19"/>
      <c r="E188" s="19"/>
      <c r="F188" s="38">
        <f>F189</f>
        <v>70</v>
      </c>
      <c r="G188" s="38">
        <f t="shared" ref="G188:H189" si="53">G189</f>
        <v>0</v>
      </c>
      <c r="H188" s="38">
        <f t="shared" si="53"/>
        <v>0</v>
      </c>
    </row>
    <row r="189" spans="1:8" s="16" customFormat="1" ht="45.75" customHeight="1" x14ac:dyDescent="0.25">
      <c r="A189" s="106" t="s">
        <v>50</v>
      </c>
      <c r="B189" s="86" t="s">
        <v>186</v>
      </c>
      <c r="C189" s="19" t="s">
        <v>109</v>
      </c>
      <c r="D189" s="19"/>
      <c r="E189" s="19"/>
      <c r="F189" s="38">
        <f>F190</f>
        <v>70</v>
      </c>
      <c r="G189" s="38">
        <f t="shared" si="53"/>
        <v>0</v>
      </c>
      <c r="H189" s="38">
        <f t="shared" si="53"/>
        <v>0</v>
      </c>
    </row>
    <row r="190" spans="1:8" s="16" customFormat="1" ht="22.5" customHeight="1" x14ac:dyDescent="0.25">
      <c r="A190" s="17" t="s">
        <v>31</v>
      </c>
      <c r="B190" s="86" t="s">
        <v>186</v>
      </c>
      <c r="C190" s="19" t="s">
        <v>109</v>
      </c>
      <c r="D190" s="19" t="s">
        <v>22</v>
      </c>
      <c r="E190" s="19" t="s">
        <v>17</v>
      </c>
      <c r="F190" s="38">
        <v>70</v>
      </c>
      <c r="G190" s="38"/>
      <c r="H190" s="38"/>
    </row>
    <row r="191" spans="1:8" s="16" customFormat="1" ht="22.5" customHeight="1" x14ac:dyDescent="0.25">
      <c r="A191" s="107" t="s">
        <v>13</v>
      </c>
      <c r="B191" s="86" t="s">
        <v>186</v>
      </c>
      <c r="C191" s="19" t="s">
        <v>14</v>
      </c>
      <c r="D191" s="19"/>
      <c r="E191" s="19"/>
      <c r="F191" s="38">
        <f>F192</f>
        <v>2.2614299999999998</v>
      </c>
      <c r="G191" s="38">
        <f t="shared" ref="G191:H192" si="54">G192</f>
        <v>0</v>
      </c>
      <c r="H191" s="38">
        <f t="shared" si="54"/>
        <v>0</v>
      </c>
    </row>
    <row r="192" spans="1:8" s="16" customFormat="1" ht="22.5" customHeight="1" x14ac:dyDescent="0.25">
      <c r="A192" s="107" t="s">
        <v>174</v>
      </c>
      <c r="B192" s="86" t="s">
        <v>186</v>
      </c>
      <c r="C192" s="19" t="s">
        <v>175</v>
      </c>
      <c r="D192" s="19"/>
      <c r="E192" s="19"/>
      <c r="F192" s="38">
        <f>F193</f>
        <v>2.2614299999999998</v>
      </c>
      <c r="G192" s="38">
        <f t="shared" si="54"/>
        <v>0</v>
      </c>
      <c r="H192" s="38">
        <f t="shared" si="54"/>
        <v>0</v>
      </c>
    </row>
    <row r="193" spans="1:13" s="16" customFormat="1" ht="22.5" customHeight="1" x14ac:dyDescent="0.25">
      <c r="A193" s="17" t="s">
        <v>31</v>
      </c>
      <c r="B193" s="86" t="s">
        <v>186</v>
      </c>
      <c r="C193" s="19" t="s">
        <v>175</v>
      </c>
      <c r="D193" s="19" t="s">
        <v>22</v>
      </c>
      <c r="E193" s="19" t="s">
        <v>17</v>
      </c>
      <c r="F193" s="38">
        <v>2.2614299999999998</v>
      </c>
      <c r="G193" s="38"/>
      <c r="H193" s="38"/>
    </row>
    <row r="194" spans="1:13" s="16" customFormat="1" ht="34.5" customHeight="1" x14ac:dyDescent="0.25">
      <c r="A194" s="65" t="s">
        <v>149</v>
      </c>
      <c r="B194" s="86" t="s">
        <v>150</v>
      </c>
      <c r="C194" s="21"/>
      <c r="D194" s="21"/>
      <c r="E194" s="21"/>
      <c r="F194" s="39">
        <f t="shared" ref="F194:G196" si="55">F195</f>
        <v>1091.8</v>
      </c>
      <c r="G194" s="39">
        <f t="shared" si="55"/>
        <v>1787.8865099999998</v>
      </c>
      <c r="H194" s="39">
        <f>H195</f>
        <v>1642.02026</v>
      </c>
      <c r="M194" s="33"/>
    </row>
    <row r="195" spans="1:13" s="16" customFormat="1" ht="34.5" customHeight="1" x14ac:dyDescent="0.25">
      <c r="A195" s="65" t="s">
        <v>9</v>
      </c>
      <c r="B195" s="86" t="s">
        <v>150</v>
      </c>
      <c r="C195" s="21" t="s">
        <v>10</v>
      </c>
      <c r="D195" s="21"/>
      <c r="E195" s="21"/>
      <c r="F195" s="39">
        <f t="shared" si="55"/>
        <v>1091.8</v>
      </c>
      <c r="G195" s="39">
        <f t="shared" si="55"/>
        <v>1787.8865099999998</v>
      </c>
      <c r="H195" s="39">
        <f>H196</f>
        <v>1642.02026</v>
      </c>
      <c r="M195" s="33"/>
    </row>
    <row r="196" spans="1:13" s="16" customFormat="1" ht="34.5" customHeight="1" x14ac:dyDescent="0.25">
      <c r="A196" s="17" t="s">
        <v>50</v>
      </c>
      <c r="B196" s="86" t="s">
        <v>150</v>
      </c>
      <c r="C196" s="21" t="s">
        <v>109</v>
      </c>
      <c r="D196" s="21"/>
      <c r="E196" s="21"/>
      <c r="F196" s="39">
        <f t="shared" si="55"/>
        <v>1091.8</v>
      </c>
      <c r="G196" s="39">
        <f t="shared" si="55"/>
        <v>1787.8865099999998</v>
      </c>
      <c r="H196" s="39">
        <f>H197</f>
        <v>1642.02026</v>
      </c>
      <c r="M196" s="33"/>
    </row>
    <row r="197" spans="1:13" s="16" customFormat="1" ht="18.75" customHeight="1" x14ac:dyDescent="0.25">
      <c r="A197" s="17" t="s">
        <v>31</v>
      </c>
      <c r="B197" s="86" t="s">
        <v>150</v>
      </c>
      <c r="C197" s="21" t="s">
        <v>109</v>
      </c>
      <c r="D197" s="21" t="s">
        <v>22</v>
      </c>
      <c r="E197" s="21" t="s">
        <v>17</v>
      </c>
      <c r="F197" s="39">
        <f>300+900-30.2-73-5</f>
        <v>1091.8</v>
      </c>
      <c r="G197" s="39">
        <f>895.33025-7.44374+900</f>
        <v>1787.8865099999998</v>
      </c>
      <c r="H197" s="39">
        <f>772.4-30.37974+900</f>
        <v>1642.02026</v>
      </c>
    </row>
    <row r="198" spans="1:13" s="16" customFormat="1" ht="36.75" customHeight="1" x14ac:dyDescent="0.25">
      <c r="A198" s="17" t="s">
        <v>151</v>
      </c>
      <c r="B198" s="86" t="s">
        <v>152</v>
      </c>
      <c r="C198" s="21"/>
      <c r="D198" s="21"/>
      <c r="E198" s="21"/>
      <c r="F198" s="39">
        <f t="shared" ref="F198:G198" si="56">F199+F202</f>
        <v>137.10000000000002</v>
      </c>
      <c r="G198" s="39">
        <f t="shared" si="56"/>
        <v>125.4</v>
      </c>
      <c r="H198" s="39">
        <f>H199+H202</f>
        <v>0</v>
      </c>
    </row>
    <row r="199" spans="1:13" s="16" customFormat="1" ht="78.75" x14ac:dyDescent="0.25">
      <c r="A199" s="17" t="s">
        <v>6</v>
      </c>
      <c r="B199" s="86" t="s">
        <v>152</v>
      </c>
      <c r="C199" s="21" t="s">
        <v>7</v>
      </c>
      <c r="D199" s="21"/>
      <c r="E199" s="21"/>
      <c r="F199" s="39">
        <f t="shared" ref="F199:G200" si="57">F200</f>
        <v>114.69348000000001</v>
      </c>
      <c r="G199" s="39">
        <f t="shared" si="57"/>
        <v>114.509</v>
      </c>
      <c r="H199" s="39">
        <f>H200</f>
        <v>0</v>
      </c>
    </row>
    <row r="200" spans="1:13" s="16" customFormat="1" ht="31.5" x14ac:dyDescent="0.25">
      <c r="A200" s="17" t="s">
        <v>107</v>
      </c>
      <c r="B200" s="86" t="s">
        <v>152</v>
      </c>
      <c r="C200" s="21" t="s">
        <v>108</v>
      </c>
      <c r="D200" s="21"/>
      <c r="E200" s="21"/>
      <c r="F200" s="39">
        <f t="shared" si="57"/>
        <v>114.69348000000001</v>
      </c>
      <c r="G200" s="39">
        <f t="shared" si="57"/>
        <v>114.509</v>
      </c>
      <c r="H200" s="39">
        <f>H201</f>
        <v>0</v>
      </c>
    </row>
    <row r="201" spans="1:13" s="16" customFormat="1" ht="15.75" x14ac:dyDescent="0.25">
      <c r="A201" s="17" t="s">
        <v>153</v>
      </c>
      <c r="B201" s="86" t="s">
        <v>152</v>
      </c>
      <c r="C201" s="21" t="s">
        <v>108</v>
      </c>
      <c r="D201" s="21" t="s">
        <v>21</v>
      </c>
      <c r="E201" s="21" t="s">
        <v>17</v>
      </c>
      <c r="F201" s="39">
        <f>114.509-3.79348+4.632-0.54177-0.11227</f>
        <v>114.69348000000001</v>
      </c>
      <c r="G201" s="39">
        <v>114.509</v>
      </c>
      <c r="H201" s="39">
        <v>0</v>
      </c>
    </row>
    <row r="202" spans="1:13" s="16" customFormat="1" ht="31.5" x14ac:dyDescent="0.25">
      <c r="A202" s="65" t="s">
        <v>9</v>
      </c>
      <c r="B202" s="86" t="s">
        <v>152</v>
      </c>
      <c r="C202" s="21" t="s">
        <v>10</v>
      </c>
      <c r="D202" s="21"/>
      <c r="E202" s="21"/>
      <c r="F202" s="39">
        <f t="shared" ref="F202:G203" si="58">F203</f>
        <v>22.40652</v>
      </c>
      <c r="G202" s="39">
        <f t="shared" si="58"/>
        <v>10.891</v>
      </c>
      <c r="H202" s="39">
        <f>H203</f>
        <v>0</v>
      </c>
    </row>
    <row r="203" spans="1:13" s="16" customFormat="1" ht="31.5" x14ac:dyDescent="0.25">
      <c r="A203" s="17" t="s">
        <v>50</v>
      </c>
      <c r="B203" s="86" t="s">
        <v>152</v>
      </c>
      <c r="C203" s="21" t="s">
        <v>109</v>
      </c>
      <c r="D203" s="21"/>
      <c r="E203" s="21"/>
      <c r="F203" s="39">
        <f t="shared" si="58"/>
        <v>22.40652</v>
      </c>
      <c r="G203" s="39">
        <f t="shared" si="58"/>
        <v>10.891</v>
      </c>
      <c r="H203" s="39">
        <f>H204</f>
        <v>0</v>
      </c>
    </row>
    <row r="204" spans="1:13" s="16" customFormat="1" ht="15.75" x14ac:dyDescent="0.25">
      <c r="A204" s="17" t="s">
        <v>153</v>
      </c>
      <c r="B204" s="86" t="s">
        <v>152</v>
      </c>
      <c r="C204" s="21" t="s">
        <v>109</v>
      </c>
      <c r="D204" s="21" t="s">
        <v>21</v>
      </c>
      <c r="E204" s="21" t="s">
        <v>17</v>
      </c>
      <c r="F204" s="39">
        <f>22.591-0.83852+0.54177+0.11227</f>
        <v>22.40652</v>
      </c>
      <c r="G204" s="39">
        <v>10.891</v>
      </c>
      <c r="H204" s="39">
        <v>0</v>
      </c>
    </row>
    <row r="205" spans="1:13" s="16" customFormat="1" ht="31.5" x14ac:dyDescent="0.25">
      <c r="A205" s="106" t="s">
        <v>172</v>
      </c>
      <c r="B205" s="86" t="s">
        <v>173</v>
      </c>
      <c r="C205" s="21" t="s">
        <v>10</v>
      </c>
      <c r="D205" s="21"/>
      <c r="E205" s="29"/>
      <c r="F205" s="39">
        <f>F206</f>
        <v>250</v>
      </c>
      <c r="G205" s="39">
        <f t="shared" ref="G205:H206" si="59">G206</f>
        <v>0</v>
      </c>
      <c r="H205" s="39">
        <f t="shared" si="59"/>
        <v>0</v>
      </c>
    </row>
    <row r="206" spans="1:13" s="16" customFormat="1" ht="31.5" x14ac:dyDescent="0.25">
      <c r="A206" s="107" t="s">
        <v>49</v>
      </c>
      <c r="B206" s="86" t="s">
        <v>173</v>
      </c>
      <c r="C206" s="21" t="s">
        <v>10</v>
      </c>
      <c r="D206" s="21"/>
      <c r="E206" s="29"/>
      <c r="F206" s="39">
        <f>F207</f>
        <v>250</v>
      </c>
      <c r="G206" s="39">
        <f t="shared" si="59"/>
        <v>0</v>
      </c>
      <c r="H206" s="39">
        <f t="shared" si="59"/>
        <v>0</v>
      </c>
    </row>
    <row r="207" spans="1:13" s="16" customFormat="1" ht="31.5" x14ac:dyDescent="0.25">
      <c r="A207" s="106" t="s">
        <v>50</v>
      </c>
      <c r="B207" s="86" t="s">
        <v>173</v>
      </c>
      <c r="C207" s="21" t="s">
        <v>109</v>
      </c>
      <c r="D207" s="21"/>
      <c r="E207" s="29"/>
      <c r="F207" s="39">
        <f>F208</f>
        <v>250</v>
      </c>
      <c r="G207" s="39">
        <v>0</v>
      </c>
      <c r="H207" s="39">
        <v>0</v>
      </c>
    </row>
    <row r="208" spans="1:13" s="16" customFormat="1" ht="15.75" x14ac:dyDescent="0.25">
      <c r="A208" s="17" t="s">
        <v>31</v>
      </c>
      <c r="B208" s="86" t="s">
        <v>173</v>
      </c>
      <c r="C208" s="21" t="s">
        <v>109</v>
      </c>
      <c r="D208" s="21" t="s">
        <v>22</v>
      </c>
      <c r="E208" s="29" t="s">
        <v>17</v>
      </c>
      <c r="F208" s="39">
        <v>250</v>
      </c>
      <c r="G208" s="39">
        <v>0</v>
      </c>
      <c r="H208" s="39">
        <v>0</v>
      </c>
    </row>
    <row r="209" spans="1:8" s="16" customFormat="1" ht="31.5" x14ac:dyDescent="0.25">
      <c r="A209" s="104" t="s">
        <v>154</v>
      </c>
      <c r="B209" s="86" t="s">
        <v>155</v>
      </c>
      <c r="C209" s="44"/>
      <c r="D209" s="44"/>
      <c r="E209" s="44"/>
      <c r="F209" s="39">
        <f t="shared" ref="F209:G211" si="60">F210</f>
        <v>88.464999999999989</v>
      </c>
      <c r="G209" s="39">
        <f t="shared" si="60"/>
        <v>84.444999999999993</v>
      </c>
      <c r="H209" s="39">
        <f>H210</f>
        <v>84.444999999999993</v>
      </c>
    </row>
    <row r="210" spans="1:8" s="16" customFormat="1" ht="31.5" x14ac:dyDescent="0.25">
      <c r="A210" s="65" t="s">
        <v>9</v>
      </c>
      <c r="B210" s="86" t="s">
        <v>155</v>
      </c>
      <c r="C210" s="44" t="s">
        <v>10</v>
      </c>
      <c r="D210" s="44"/>
      <c r="E210" s="44"/>
      <c r="F210" s="45">
        <f t="shared" si="60"/>
        <v>88.464999999999989</v>
      </c>
      <c r="G210" s="45">
        <f t="shared" si="60"/>
        <v>84.444999999999993</v>
      </c>
      <c r="H210" s="45">
        <f>H211</f>
        <v>84.444999999999993</v>
      </c>
    </row>
    <row r="211" spans="1:8" s="16" customFormat="1" ht="31.5" x14ac:dyDescent="0.25">
      <c r="A211" s="65" t="s">
        <v>156</v>
      </c>
      <c r="B211" s="86" t="s">
        <v>155</v>
      </c>
      <c r="C211" s="44" t="s">
        <v>109</v>
      </c>
      <c r="D211" s="44"/>
      <c r="E211" s="44"/>
      <c r="F211" s="45">
        <f t="shared" si="60"/>
        <v>88.464999999999989</v>
      </c>
      <c r="G211" s="45">
        <f t="shared" si="60"/>
        <v>84.444999999999993</v>
      </c>
      <c r="H211" s="45">
        <f>H212</f>
        <v>84.444999999999993</v>
      </c>
    </row>
    <row r="212" spans="1:8" s="16" customFormat="1" ht="15.75" x14ac:dyDescent="0.25">
      <c r="A212" s="104" t="s">
        <v>25</v>
      </c>
      <c r="B212" s="86" t="s">
        <v>155</v>
      </c>
      <c r="C212" s="44" t="s">
        <v>109</v>
      </c>
      <c r="D212" s="44" t="s">
        <v>22</v>
      </c>
      <c r="E212" s="44" t="s">
        <v>12</v>
      </c>
      <c r="F212" s="45">
        <f>84.445+4.02</f>
        <v>88.464999999999989</v>
      </c>
      <c r="G212" s="45">
        <f>84.445</f>
        <v>84.444999999999993</v>
      </c>
      <c r="H212" s="45">
        <f>84.445</f>
        <v>84.444999999999993</v>
      </c>
    </row>
    <row r="213" spans="1:8" s="16" customFormat="1" ht="12.75" x14ac:dyDescent="0.25">
      <c r="A213" s="33"/>
      <c r="B213" s="33"/>
      <c r="C213" s="33"/>
      <c r="D213" s="33"/>
      <c r="E213" s="34"/>
      <c r="F213" s="33"/>
      <c r="G213" s="33"/>
      <c r="H213" s="35"/>
    </row>
  </sheetData>
  <autoFilter ref="A15:H213"/>
  <mergeCells count="12">
    <mergeCell ref="G2:H2"/>
    <mergeCell ref="G3:H3"/>
    <mergeCell ref="G6:H6"/>
    <mergeCell ref="G7:H7"/>
    <mergeCell ref="A10:H10"/>
    <mergeCell ref="A11:H11"/>
    <mergeCell ref="F13:H13"/>
    <mergeCell ref="A13:A14"/>
    <mergeCell ref="B13:B14"/>
    <mergeCell ref="C13:C14"/>
    <mergeCell ref="D13:D14"/>
    <mergeCell ref="E13:E14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User1</cp:lastModifiedBy>
  <cp:lastPrinted>2018-10-02T12:59:25Z</cp:lastPrinted>
  <dcterms:created xsi:type="dcterms:W3CDTF">2017-10-11T12:40:42Z</dcterms:created>
  <dcterms:modified xsi:type="dcterms:W3CDTF">2018-10-02T13:06:43Z</dcterms:modified>
</cp:coreProperties>
</file>