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май 2020..1\Решение на сайт\"/>
    </mc:Choice>
  </mc:AlternateContent>
  <bookViews>
    <workbookView xWindow="0" yWindow="0" windowWidth="21570" windowHeight="7545"/>
  </bookViews>
  <sheets>
    <sheet name="2019" sheetId="1" r:id="rId1"/>
  </sheets>
  <definedNames>
    <definedName name="_xlnm._FilterDatabase" localSheetId="0" hidden="1">'2019'!$A$15:$H$241</definedName>
    <definedName name="_xlnm.Print_Titles" localSheetId="0">'2019'!$15:$15</definedName>
  </definedNames>
  <calcPr calcId="162913"/>
</workbook>
</file>

<file path=xl/calcChain.xml><?xml version="1.0" encoding="utf-8"?>
<calcChain xmlns="http://schemas.openxmlformats.org/spreadsheetml/2006/main">
  <c r="F121" i="1" l="1"/>
  <c r="H116" i="1"/>
  <c r="G116" i="1"/>
  <c r="F116" i="1"/>
  <c r="F132" i="1" l="1"/>
  <c r="F210" i="1" l="1"/>
  <c r="H193" i="1"/>
  <c r="G193" i="1"/>
  <c r="F193" i="1"/>
  <c r="H197" i="1"/>
  <c r="G197" i="1"/>
  <c r="H196" i="1"/>
  <c r="H195" i="1" s="1"/>
  <c r="G196" i="1"/>
  <c r="G195" i="1" s="1"/>
  <c r="F197" i="1"/>
  <c r="F196" i="1" s="1"/>
  <c r="F195" i="1" s="1"/>
  <c r="F62" i="1" l="1"/>
  <c r="F66" i="1"/>
  <c r="F77" i="1"/>
  <c r="H210" i="1"/>
  <c r="H77" i="1"/>
  <c r="G77" i="1"/>
  <c r="F135" i="1" l="1"/>
  <c r="H183" i="1" l="1"/>
  <c r="H186" i="1"/>
  <c r="H185" i="1" s="1"/>
  <c r="H184" i="1" s="1"/>
  <c r="G186" i="1"/>
  <c r="G185" i="1" s="1"/>
  <c r="G184" i="1" s="1"/>
  <c r="F185" i="1"/>
  <c r="F184" i="1" s="1"/>
  <c r="F186" i="1"/>
  <c r="G66" i="1"/>
  <c r="G70" i="1"/>
  <c r="G54" i="1"/>
  <c r="G210" i="1" l="1"/>
  <c r="H61" i="1"/>
  <c r="G61" i="1"/>
  <c r="G60" i="1" s="1"/>
  <c r="G59" i="1" s="1"/>
  <c r="H60" i="1"/>
  <c r="H59" i="1" s="1"/>
  <c r="F61" i="1"/>
  <c r="F60" i="1" s="1"/>
  <c r="F59" i="1" s="1"/>
  <c r="H227" i="1" l="1"/>
  <c r="H226" i="1" s="1"/>
  <c r="H225" i="1" s="1"/>
  <c r="G227" i="1"/>
  <c r="G226" i="1" s="1"/>
  <c r="G225" i="1" s="1"/>
  <c r="F227" i="1"/>
  <c r="F226" i="1"/>
  <c r="F225" i="1" s="1"/>
  <c r="F70" i="1" l="1"/>
  <c r="H134" i="1" l="1"/>
  <c r="H133" i="1" s="1"/>
  <c r="G134" i="1"/>
  <c r="G133" i="1" s="1"/>
  <c r="F134" i="1"/>
  <c r="F133" i="1" s="1"/>
  <c r="H190" i="1" l="1"/>
  <c r="G190" i="1"/>
  <c r="H189" i="1"/>
  <c r="G189" i="1"/>
  <c r="F190" i="1"/>
  <c r="F189" i="1" s="1"/>
  <c r="F103" i="1"/>
  <c r="G139" i="1" l="1"/>
  <c r="H182" i="1" l="1"/>
  <c r="H181" i="1" s="1"/>
  <c r="H180" i="1" s="1"/>
  <c r="G182" i="1"/>
  <c r="G181" i="1" s="1"/>
  <c r="G180" i="1" s="1"/>
  <c r="F105" i="1" l="1"/>
  <c r="H111" i="1"/>
  <c r="H110" i="1" s="1"/>
  <c r="G111" i="1"/>
  <c r="G110" i="1" s="1"/>
  <c r="F111" i="1"/>
  <c r="F110" i="1" s="1"/>
  <c r="H102" i="1"/>
  <c r="G102" i="1"/>
  <c r="H101" i="1"/>
  <c r="G101" i="1"/>
  <c r="F102" i="1"/>
  <c r="F101" i="1" s="1"/>
  <c r="H120" i="1"/>
  <c r="H119" i="1" s="1"/>
  <c r="H115" i="1" s="1"/>
  <c r="H114" i="1" s="1"/>
  <c r="H113" i="1" s="1"/>
  <c r="G120" i="1"/>
  <c r="G119" i="1" s="1"/>
  <c r="F120" i="1"/>
  <c r="F119" i="1" s="1"/>
  <c r="F182" i="1"/>
  <c r="F181" i="1" s="1"/>
  <c r="F180" i="1" s="1"/>
  <c r="H231" i="1"/>
  <c r="H230" i="1" s="1"/>
  <c r="H229" i="1" s="1"/>
  <c r="G231" i="1"/>
  <c r="G230" i="1" s="1"/>
  <c r="G229" i="1" s="1"/>
  <c r="F231" i="1"/>
  <c r="F230" i="1" s="1"/>
  <c r="F229" i="1" s="1"/>
  <c r="H235" i="1"/>
  <c r="H234" i="1" s="1"/>
  <c r="H233" i="1" s="1"/>
  <c r="G235" i="1"/>
  <c r="G234" i="1" s="1"/>
  <c r="G233" i="1" s="1"/>
  <c r="F235" i="1"/>
  <c r="F234" i="1" s="1"/>
  <c r="F233" i="1" s="1"/>
  <c r="H205" i="1"/>
  <c r="H204" i="1" s="1"/>
  <c r="H203" i="1" s="1"/>
  <c r="G205" i="1"/>
  <c r="G204" i="1" s="1"/>
  <c r="G203" i="1" s="1"/>
  <c r="F205" i="1"/>
  <c r="F204" i="1" s="1"/>
  <c r="F203" i="1" s="1"/>
  <c r="F115" i="1" l="1"/>
  <c r="F114" i="1" s="1"/>
  <c r="F113" i="1" s="1"/>
  <c r="G115" i="1"/>
  <c r="G114" i="1" s="1"/>
  <c r="G113" i="1" s="1"/>
  <c r="H76" i="1"/>
  <c r="H75" i="1" s="1"/>
  <c r="H74" i="1" s="1"/>
  <c r="H73" i="1" s="1"/>
  <c r="H72" i="1" s="1"/>
  <c r="G76" i="1"/>
  <c r="G75" i="1" s="1"/>
  <c r="G74" i="1" s="1"/>
  <c r="G73" i="1" s="1"/>
  <c r="G72" i="1" s="1"/>
  <c r="F76" i="1" l="1"/>
  <c r="F75" i="1" s="1"/>
  <c r="F74" i="1" s="1"/>
  <c r="F73" i="1" s="1"/>
  <c r="F72" i="1" s="1"/>
  <c r="H212" i="1" l="1"/>
  <c r="H211" i="1" s="1"/>
  <c r="G212" i="1"/>
  <c r="G211" i="1" s="1"/>
  <c r="F42" i="1" l="1"/>
  <c r="H56" i="1" l="1"/>
  <c r="H55" i="1" s="1"/>
  <c r="G57" i="1"/>
  <c r="G56" i="1" s="1"/>
  <c r="G55" i="1" s="1"/>
  <c r="F57" i="1"/>
  <c r="F56" i="1" s="1"/>
  <c r="F55" i="1" s="1"/>
  <c r="F212" i="1" l="1"/>
  <c r="F211" i="1" s="1"/>
  <c r="H69" i="1" l="1"/>
  <c r="H68" i="1" s="1"/>
  <c r="H67" i="1" s="1"/>
  <c r="G69" i="1"/>
  <c r="G68" i="1" s="1"/>
  <c r="G67" i="1" s="1"/>
  <c r="F69" i="1"/>
  <c r="F139" i="1" l="1"/>
  <c r="H201" i="1"/>
  <c r="H200" i="1" s="1"/>
  <c r="H199" i="1" s="1"/>
  <c r="G201" i="1"/>
  <c r="G200" i="1" s="1"/>
  <c r="G199" i="1" s="1"/>
  <c r="F201" i="1"/>
  <c r="F200" i="1" s="1"/>
  <c r="F199" i="1" s="1"/>
  <c r="H209" i="1"/>
  <c r="H208" i="1" s="1"/>
  <c r="H207" i="1" s="1"/>
  <c r="G209" i="1"/>
  <c r="G208" i="1" s="1"/>
  <c r="G207" i="1" s="1"/>
  <c r="F209" i="1"/>
  <c r="F208" i="1" s="1"/>
  <c r="F207" i="1" s="1"/>
  <c r="H167" i="1"/>
  <c r="H166" i="1" s="1"/>
  <c r="G167" i="1"/>
  <c r="G166" i="1" s="1"/>
  <c r="H108" i="1"/>
  <c r="H107" i="1" s="1"/>
  <c r="H106" i="1" s="1"/>
  <c r="G108" i="1"/>
  <c r="G107" i="1" s="1"/>
  <c r="F108" i="1"/>
  <c r="F107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99" i="1"/>
  <c r="H98" i="1" s="1"/>
  <c r="H97" i="1" s="1"/>
  <c r="H96" i="1" s="1"/>
  <c r="H95" i="1" s="1"/>
  <c r="G99" i="1"/>
  <c r="G98" i="1" s="1"/>
  <c r="G97" i="1" s="1"/>
  <c r="G96" i="1" s="1"/>
  <c r="G95" i="1" s="1"/>
  <c r="F99" i="1"/>
  <c r="F98" i="1" s="1"/>
  <c r="F97" i="1" s="1"/>
  <c r="F96" i="1" l="1"/>
  <c r="F95" i="1" s="1"/>
  <c r="H105" i="1"/>
  <c r="H104" i="1" s="1"/>
  <c r="F106" i="1"/>
  <c r="G106" i="1"/>
  <c r="F128" i="1"/>
  <c r="F127" i="1" s="1"/>
  <c r="G128" i="1"/>
  <c r="G127" i="1" s="1"/>
  <c r="H128" i="1"/>
  <c r="H127" i="1" s="1"/>
  <c r="F131" i="1"/>
  <c r="F130" i="1" s="1"/>
  <c r="G131" i="1"/>
  <c r="G130" i="1" s="1"/>
  <c r="H131" i="1"/>
  <c r="H130" i="1" s="1"/>
  <c r="F138" i="1"/>
  <c r="F137" i="1" s="1"/>
  <c r="H138" i="1"/>
  <c r="H137" i="1" s="1"/>
  <c r="F143" i="1"/>
  <c r="F142" i="1" s="1"/>
  <c r="F141" i="1" s="1"/>
  <c r="G143" i="1"/>
  <c r="H143" i="1"/>
  <c r="H142" i="1" s="1"/>
  <c r="H141" i="1" s="1"/>
  <c r="F147" i="1"/>
  <c r="F146" i="1" s="1"/>
  <c r="F145" i="1" s="1"/>
  <c r="G147" i="1"/>
  <c r="G146" i="1" s="1"/>
  <c r="G145" i="1" s="1"/>
  <c r="H147" i="1"/>
  <c r="H146" i="1" s="1"/>
  <c r="H145" i="1" s="1"/>
  <c r="F151" i="1"/>
  <c r="F150" i="1" s="1"/>
  <c r="F149" i="1" s="1"/>
  <c r="G151" i="1"/>
  <c r="G150" i="1" s="1"/>
  <c r="G149" i="1" s="1"/>
  <c r="H151" i="1"/>
  <c r="H150" i="1" s="1"/>
  <c r="H149" i="1" s="1"/>
  <c r="G155" i="1"/>
  <c r="F164" i="1"/>
  <c r="F163" i="1" s="1"/>
  <c r="G164" i="1"/>
  <c r="G163" i="1" s="1"/>
  <c r="G162" i="1" s="1"/>
  <c r="G161" i="1" s="1"/>
  <c r="G160" i="1" s="1"/>
  <c r="G159" i="1" s="1"/>
  <c r="H164" i="1"/>
  <c r="H163" i="1" s="1"/>
  <c r="H162" i="1" s="1"/>
  <c r="H161" i="1" s="1"/>
  <c r="H160" i="1" s="1"/>
  <c r="H159" i="1" s="1"/>
  <c r="F167" i="1"/>
  <c r="F166" i="1" s="1"/>
  <c r="F174" i="1"/>
  <c r="F173" i="1" s="1"/>
  <c r="F172" i="1" s="1"/>
  <c r="G174" i="1"/>
  <c r="G173" i="1" s="1"/>
  <c r="G172" i="1" s="1"/>
  <c r="H174" i="1"/>
  <c r="H173" i="1" s="1"/>
  <c r="H172" i="1" s="1"/>
  <c r="F178" i="1"/>
  <c r="F177" i="1" s="1"/>
  <c r="F176" i="1" s="1"/>
  <c r="G178" i="1"/>
  <c r="G177" i="1" s="1"/>
  <c r="G176" i="1" s="1"/>
  <c r="H178" i="1"/>
  <c r="H177" i="1" s="1"/>
  <c r="H176" i="1" s="1"/>
  <c r="F192" i="1"/>
  <c r="F188" i="1" s="1"/>
  <c r="G192" i="1"/>
  <c r="G188" i="1" s="1"/>
  <c r="H192" i="1"/>
  <c r="H188" i="1" s="1"/>
  <c r="F216" i="1"/>
  <c r="F215" i="1" s="1"/>
  <c r="F214" i="1" s="1"/>
  <c r="G216" i="1"/>
  <c r="G215" i="1" s="1"/>
  <c r="G214" i="1" s="1"/>
  <c r="H216" i="1"/>
  <c r="H215" i="1" s="1"/>
  <c r="H214" i="1" s="1"/>
  <c r="F220" i="1"/>
  <c r="F219" i="1" s="1"/>
  <c r="G220" i="1"/>
  <c r="G219" i="1" s="1"/>
  <c r="H220" i="1"/>
  <c r="H219" i="1" s="1"/>
  <c r="F223" i="1"/>
  <c r="F222" i="1" s="1"/>
  <c r="G223" i="1"/>
  <c r="G222" i="1" s="1"/>
  <c r="H223" i="1"/>
  <c r="H222" i="1" s="1"/>
  <c r="F239" i="1"/>
  <c r="F238" i="1" s="1"/>
  <c r="F237" i="1" s="1"/>
  <c r="G239" i="1"/>
  <c r="G238" i="1" s="1"/>
  <c r="G237" i="1" s="1"/>
  <c r="H239" i="1"/>
  <c r="H238" i="1" s="1"/>
  <c r="H237" i="1" s="1"/>
  <c r="F136" i="1" l="1"/>
  <c r="F126" i="1"/>
  <c r="G142" i="1"/>
  <c r="G141" i="1" s="1"/>
  <c r="G138" i="1"/>
  <c r="H136" i="1"/>
  <c r="H126" i="1"/>
  <c r="G126" i="1"/>
  <c r="G105" i="1"/>
  <c r="G104" i="1" s="1"/>
  <c r="F104" i="1"/>
  <c r="G157" i="1"/>
  <c r="G156" i="1" s="1"/>
  <c r="H218" i="1"/>
  <c r="H171" i="1" s="1"/>
  <c r="G218" i="1"/>
  <c r="F162" i="1"/>
  <c r="F161" i="1" s="1"/>
  <c r="F160" i="1" s="1"/>
  <c r="F159" i="1" s="1"/>
  <c r="H155" i="1"/>
  <c r="H157" i="1"/>
  <c r="H156" i="1" s="1"/>
  <c r="F155" i="1"/>
  <c r="F157" i="1"/>
  <c r="F156" i="1" s="1"/>
  <c r="G154" i="1"/>
  <c r="G153" i="1"/>
  <c r="F218" i="1"/>
  <c r="F171" i="1" s="1"/>
  <c r="G171" i="1" l="1"/>
  <c r="G170" i="1" s="1"/>
  <c r="G169" i="1" s="1"/>
  <c r="F125" i="1"/>
  <c r="G137" i="1"/>
  <c r="G136" i="1" s="1"/>
  <c r="G125" i="1" s="1"/>
  <c r="G124" i="1" s="1"/>
  <c r="G123" i="1" s="1"/>
  <c r="H170" i="1"/>
  <c r="H169" i="1" s="1"/>
  <c r="F170" i="1"/>
  <c r="F169" i="1" s="1"/>
  <c r="F124" i="1"/>
  <c r="H125" i="1"/>
  <c r="H124" i="1" s="1"/>
  <c r="F153" i="1"/>
  <c r="F154" i="1"/>
  <c r="H153" i="1"/>
  <c r="H154" i="1"/>
  <c r="H93" i="1"/>
  <c r="H92" i="1" s="1"/>
  <c r="H91" i="1" s="1"/>
  <c r="G93" i="1"/>
  <c r="G92" i="1" s="1"/>
  <c r="G91" i="1" s="1"/>
  <c r="F93" i="1"/>
  <c r="F92" i="1" s="1"/>
  <c r="F91" i="1" s="1"/>
  <c r="H89" i="1"/>
  <c r="H88" i="1" s="1"/>
  <c r="H87" i="1" s="1"/>
  <c r="H86" i="1" s="1"/>
  <c r="H85" i="1" s="1"/>
  <c r="G89" i="1"/>
  <c r="G88" i="1" s="1"/>
  <c r="G87" i="1" s="1"/>
  <c r="G86" i="1" s="1"/>
  <c r="G85" i="1" s="1"/>
  <c r="F89" i="1"/>
  <c r="F88" i="1" s="1"/>
  <c r="F87" i="1" s="1"/>
  <c r="F86" i="1" s="1"/>
  <c r="F85" i="1" s="1"/>
  <c r="H83" i="1"/>
  <c r="H82" i="1" s="1"/>
  <c r="H81" i="1" s="1"/>
  <c r="H80" i="1" s="1"/>
  <c r="H79" i="1" s="1"/>
  <c r="G83" i="1"/>
  <c r="G82" i="1" s="1"/>
  <c r="G81" i="1" s="1"/>
  <c r="G80" i="1" s="1"/>
  <c r="G79" i="1" s="1"/>
  <c r="F83" i="1"/>
  <c r="F82" i="1" s="1"/>
  <c r="F81" i="1" s="1"/>
  <c r="F80" i="1" s="1"/>
  <c r="F79" i="1" s="1"/>
  <c r="H53" i="1"/>
  <c r="H52" i="1" s="1"/>
  <c r="H51" i="1" s="1"/>
  <c r="G53" i="1"/>
  <c r="G52" i="1" s="1"/>
  <c r="G51" i="1" s="1"/>
  <c r="F53" i="1"/>
  <c r="F52" i="1" s="1"/>
  <c r="F51" i="1" s="1"/>
  <c r="H65" i="1"/>
  <c r="H64" i="1" s="1"/>
  <c r="H63" i="1" s="1"/>
  <c r="G65" i="1"/>
  <c r="G64" i="1" s="1"/>
  <c r="G63" i="1" s="1"/>
  <c r="F65" i="1"/>
  <c r="F64" i="1" s="1"/>
  <c r="F63" i="1" s="1"/>
  <c r="G71" i="1"/>
  <c r="H71" i="1"/>
  <c r="F71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G41" i="1"/>
  <c r="G40" i="1" s="1"/>
  <c r="G39" i="1" s="1"/>
  <c r="G38" i="1" s="1"/>
  <c r="G37" i="1" s="1"/>
  <c r="H47" i="1"/>
  <c r="H46" i="1" s="1"/>
  <c r="H45" i="1" s="1"/>
  <c r="H44" i="1" s="1"/>
  <c r="H43" i="1" s="1"/>
  <c r="G47" i="1"/>
  <c r="G46" i="1" s="1"/>
  <c r="G45" i="1" s="1"/>
  <c r="G44" i="1" s="1"/>
  <c r="G43" i="1" s="1"/>
  <c r="F47" i="1"/>
  <c r="F46" i="1" s="1"/>
  <c r="F45" i="1" s="1"/>
  <c r="F44" i="1" s="1"/>
  <c r="F43" i="1" s="1"/>
  <c r="F41" i="1"/>
  <c r="F40" i="1" s="1"/>
  <c r="F39" i="1" s="1"/>
  <c r="F38" i="1" s="1"/>
  <c r="F37" i="1" s="1"/>
  <c r="G122" i="1" l="1"/>
  <c r="G50" i="1"/>
  <c r="F123" i="1"/>
  <c r="F122" i="1" s="1"/>
  <c r="F36" i="1"/>
  <c r="H50" i="1"/>
  <c r="H49" i="1" s="1"/>
  <c r="G49" i="1"/>
  <c r="H123" i="1"/>
  <c r="H122" i="1" s="1"/>
  <c r="H18" i="1"/>
  <c r="G18" i="1"/>
  <c r="G36" i="1"/>
  <c r="H36" i="1"/>
  <c r="F18" i="1"/>
  <c r="H17" i="1" l="1"/>
  <c r="H16" i="1" s="1"/>
  <c r="G17" i="1"/>
  <c r="G16" i="1" s="1"/>
  <c r="F68" i="1"/>
  <c r="F67" i="1" s="1"/>
  <c r="F50" i="1" s="1"/>
  <c r="F49" i="1" l="1"/>
  <c r="F17" i="1" l="1"/>
  <c r="F16" i="1" s="1"/>
</calcChain>
</file>

<file path=xl/sharedStrings.xml><?xml version="1.0" encoding="utf-8"?>
<sst xmlns="http://schemas.openxmlformats.org/spreadsheetml/2006/main" count="618" uniqueCount="225">
  <si>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</si>
  <si>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</si>
  <si>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</si>
  <si>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</si>
  <si>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</si>
  <si>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</si>
  <si>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</si>
  <si>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</si>
  <si>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</si>
  <si>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</si>
  <si>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</si>
  <si>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</si>
  <si>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</si>
  <si>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</si>
  <si>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</si>
  <si>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</si>
  <si>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</si>
  <si>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</si>
  <si>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</si>
  <si>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</si>
  <si>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</si>
  <si>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</si>
  <si>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</si>
  <si>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</si>
  <si>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</si>
  <si>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</si>
  <si>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</si>
  <si>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</si>
  <si>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</si>
  <si>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</si>
  <si>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</si>
  <si>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</si>
  <si>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</si>
  <si>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</si>
  <si>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</si>
  <si>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</si>
  <si>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</si>
  <si>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</si>
  <si>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</si>
  <si>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</si>
  <si>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</si>
  <si>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</si>
  <si>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</si>
  <si>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</si>
  <si>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</si>
  <si>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</si>
  <si>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</si>
  <si>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</si>
  <si>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</si>
  <si>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</si>
  <si>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</si>
  <si>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</si>
  <si>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</si>
  <si>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</si>
  <si>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</si>
  <si>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</si>
  <si>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</si>
  <si>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</si>
  <si>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</si>
  <si>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</si>
  <si>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</si>
  <si>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</si>
  <si>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</si>
  <si>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</si>
  <si>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</si>
  <si>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</si>
  <si>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</si>
  <si>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</si>
  <si>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</si>
  <si>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</si>
  <si>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</si>
  <si>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</si>
  <si>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</si>
  <si>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</si>
  <si>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</si>
  <si>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</si>
  <si>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</si>
  <si>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</si>
  <si>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</si>
  <si>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</si>
  <si>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</si>
  <si>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</si>
  <si>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</si>
  <si>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</si>
  <si>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</si>
  <si>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</si>
  <si>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</si>
  <si>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</si>
  <si>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</si>
  <si>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</si>
  <si>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</si>
  <si>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</si>
  <si>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</si>
  <si>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</si>
  <si>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</si>
  <si>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</si>
  <si>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</si>
  <si>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</si>
  <si>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</si>
  <si>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</si>
  <si>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</si>
  <si>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</si>
  <si>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</si>
  <si>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</si>
  <si>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</si>
  <si>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</si>
  <si>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</si>
  <si>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</si>
  <si>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</si>
  <si>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</si>
  <si>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</si>
  <si>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</si>
  <si>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</si>
  <si>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</si>
  <si>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</si>
  <si>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</si>
  <si>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</si>
  <si>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</si>
  <si>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</si>
  <si>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</si>
  <si>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</si>
  <si>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</si>
  <si>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</si>
  <si>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</si>
  <si>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</si>
  <si>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</si>
  <si>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</si>
  <si>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</si>
  <si>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</si>
  <si>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</si>
  <si>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</si>
  <si>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</si>
  <si>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</si>
  <si>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</si>
  <si>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</si>
  <si>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</si>
  <si>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</si>
  <si>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</si>
  <si>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</si>
  <si>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</si>
  <si>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</si>
  <si>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</si>
  <si>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</si>
  <si>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</si>
  <si>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</si>
  <si>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</si>
  <si>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</si>
  <si>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</si>
  <si>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</si>
  <si>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</si>
  <si>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</si>
  <si>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</si>
  <si>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</si>
  <si>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</si>
  <si>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</si>
  <si>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</si>
  <si>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</si>
  <si>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</si>
  <si>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</si>
  <si>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</si>
  <si>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</si>
  <si>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</si>
  <si>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</si>
  <si>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</si>
  <si>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</si>
  <si>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</si>
  <si>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</si>
  <si>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</si>
  <si>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</si>
  <si>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</si>
  <si>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</si>
  <si>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</si>
  <si>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</si>
  <si>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</si>
  <si>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</si>
  <si>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</si>
  <si>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</si>
  <si>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</si>
  <si>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</si>
  <si>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</si>
  <si>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</si>
  <si>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</si>
  <si>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</si>
  <si>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</si>
  <si>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</si>
  <si>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</si>
  <si>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</si>
  <si>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</si>
  <si>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</si>
  <si>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</si>
  <si>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</si>
  <si>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</si>
  <si>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</si>
  <si>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r>
      <t xml:space="preserve">Мероприятия в области коммунального хозяйства </t>
    </r>
    <r>
      <rPr>
        <sz val="10"/>
        <color indexed="10"/>
        <rFont val="Times New Roman"/>
        <family val="1"/>
        <charset val="204"/>
      </rPr>
      <t/>
    </r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</si>
  <si>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2020 год и плановый период 2021 и 2022 годов 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</si>
  <si>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</si>
  <si>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</si>
  <si>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</si>
  <si>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</si>
  <si>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25 0 01 S4310</t>
  </si>
  <si>
    <t xml:space="preserve">09 </t>
  </si>
  <si>
    <t>99 9 01 11620</t>
  </si>
  <si>
    <t>99 9 01 11680</t>
  </si>
  <si>
    <t>04 0 02 00000</t>
  </si>
  <si>
    <t>04 0 01 11300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</si>
  <si>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</si>
  <si>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</si>
  <si>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08 1 002 00000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</si>
  <si>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</si>
  <si>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</si>
  <si>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</si>
  <si>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</si>
  <si>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</si>
  <si>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</si>
  <si>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</si>
  <si>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</si>
  <si>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</si>
  <si>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</si>
  <si>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999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</si>
  <si>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</si>
  <si>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Другие вопросы в области коммунального хозяйства</t>
  </si>
  <si>
    <t>99 9 01 10630</t>
  </si>
  <si>
    <t>Приложение №2</t>
  </si>
  <si>
    <t>от 24.12.2019    №  16</t>
  </si>
  <si>
    <t xml:space="preserve">от  08.05.2020  № 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</si>
</sst>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2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19" fillId="4" borderId="2" xfId="9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1"/>
  <sheetViews>
    <sheetView tabSelected="1" zoomScaleNormal="100" workbookViewId="0">
      <selection activeCell="L11" sqref="L11"/>
    </sheetView>
  </sheetViews>
  <sheetFormatPr defaultRowHeight="15" x14ac:dyDescent="0.25"/>
  <cols>
    <col min="1" max="1" width="61.42578125" style="99" customWidth="1"/>
    <col min="2" max="2" width="16.42578125" style="100" customWidth="1"/>
    <col min="3" max="5" width="7.42578125" style="100" customWidth="1"/>
    <col min="6" max="8" width="16.42578125" style="100" customWidth="1"/>
    <col min="9" max="16384" width="9.140625" style="90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222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03" t="s">
        <v>174</v>
      </c>
      <c r="H2" s="103"/>
      <c r="I2" s="2"/>
      <c r="J2" s="2"/>
    </row>
    <row r="3" spans="1:10" s="15" customFormat="1" ht="21.75" customHeight="1" x14ac:dyDescent="0.25">
      <c r="A3" s="18"/>
      <c r="B3" s="17"/>
      <c r="C3" s="16"/>
      <c r="D3" s="16"/>
      <c r="E3" s="16"/>
      <c r="G3" s="104" t="s">
        <v>224</v>
      </c>
      <c r="H3" s="104"/>
      <c r="I3" s="2"/>
      <c r="J3" s="2"/>
    </row>
    <row r="4" spans="1:10" s="15" customFormat="1" ht="16.5" customHeight="1" x14ac:dyDescent="0.25">
      <c r="A4" s="18"/>
      <c r="B4" s="17"/>
      <c r="C4" s="16"/>
      <c r="D4" s="16"/>
      <c r="E4" s="16"/>
      <c r="G4" s="27" t="s">
        <v>197</v>
      </c>
      <c r="H4" s="1"/>
      <c r="I4" s="2"/>
      <c r="J4" s="2"/>
    </row>
    <row r="5" spans="1:10" s="15" customFormat="1" ht="66.75" customHeight="1" x14ac:dyDescent="0.25">
      <c r="A5" s="18"/>
      <c r="B5" s="17"/>
      <c r="C5" s="16"/>
      <c r="D5" s="16"/>
      <c r="E5" s="16"/>
      <c r="G5" s="103" t="s">
        <v>174</v>
      </c>
      <c r="H5" s="103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04" t="s">
        <v>223</v>
      </c>
      <c r="H6" s="104"/>
      <c r="I6" s="2"/>
      <c r="J6" s="2"/>
    </row>
    <row r="7" spans="1:10" s="15" customFormat="1" ht="24" customHeight="1" x14ac:dyDescent="0.25">
      <c r="A7" s="18"/>
      <c r="B7" s="17"/>
      <c r="C7" s="16"/>
      <c r="D7" s="16"/>
      <c r="E7" s="16"/>
      <c r="G7" s="27"/>
      <c r="H7" s="1"/>
      <c r="I7" s="2"/>
      <c r="J7" s="2"/>
    </row>
    <row r="8" spans="1:10" s="15" customFormat="1" ht="63" hidden="1" customHeight="1" x14ac:dyDescent="0.25">
      <c r="A8" s="18"/>
      <c r="B8" s="17"/>
      <c r="C8" s="16"/>
      <c r="D8" s="16"/>
      <c r="E8" s="16"/>
      <c r="G8" s="103"/>
      <c r="H8" s="103"/>
      <c r="I8" s="2"/>
      <c r="J8" s="2"/>
    </row>
    <row r="9" spans="1:10" s="15" customFormat="1" ht="28.5" customHeight="1" x14ac:dyDescent="0.25">
      <c r="A9" s="18"/>
      <c r="B9" s="17"/>
      <c r="C9" s="16"/>
      <c r="D9" s="16"/>
      <c r="E9" s="16"/>
      <c r="G9" s="111"/>
      <c r="H9" s="111"/>
      <c r="I9" s="2"/>
      <c r="J9" s="2"/>
    </row>
    <row r="10" spans="1:10" s="15" customFormat="1" ht="26.25" customHeight="1" x14ac:dyDescent="0.25">
      <c r="A10" s="105" t="s">
        <v>138</v>
      </c>
      <c r="B10" s="105"/>
      <c r="C10" s="105"/>
      <c r="D10" s="105"/>
      <c r="E10" s="105"/>
      <c r="F10" s="105"/>
      <c r="G10" s="105"/>
      <c r="H10" s="105"/>
    </row>
    <row r="11" spans="1:10" s="15" customFormat="1" ht="85.5" customHeight="1" x14ac:dyDescent="0.25">
      <c r="A11" s="105" t="s">
        <v>194</v>
      </c>
      <c r="B11" s="105"/>
      <c r="C11" s="105"/>
      <c r="D11" s="105"/>
      <c r="E11" s="105"/>
      <c r="F11" s="105"/>
      <c r="G11" s="105"/>
      <c r="H11" s="105"/>
    </row>
    <row r="12" spans="1:10" s="15" customFormat="1" ht="15.6" customHeight="1" x14ac:dyDescent="0.25">
      <c r="A12" s="79"/>
      <c r="B12" s="79"/>
      <c r="C12" s="79"/>
      <c r="D12" s="79"/>
      <c r="E12" s="79"/>
      <c r="F12" s="14"/>
    </row>
    <row r="13" spans="1:10" s="13" customFormat="1" ht="35.25" customHeight="1" x14ac:dyDescent="0.25">
      <c r="A13" s="107" t="s">
        <v>0</v>
      </c>
      <c r="B13" s="109" t="s">
        <v>1</v>
      </c>
      <c r="C13" s="109" t="s">
        <v>2</v>
      </c>
      <c r="D13" s="107" t="s">
        <v>3</v>
      </c>
      <c r="E13" s="107" t="s">
        <v>4</v>
      </c>
      <c r="F13" s="106" t="s">
        <v>36</v>
      </c>
      <c r="G13" s="106"/>
      <c r="H13" s="106"/>
    </row>
    <row r="14" spans="1:10" s="13" customFormat="1" ht="15.75" customHeight="1" x14ac:dyDescent="0.25">
      <c r="A14" s="108"/>
      <c r="B14" s="110"/>
      <c r="C14" s="110"/>
      <c r="D14" s="108"/>
      <c r="E14" s="108"/>
      <c r="F14" s="12" t="s">
        <v>41</v>
      </c>
      <c r="G14" s="12" t="s">
        <v>145</v>
      </c>
      <c r="H14" s="12" t="s">
        <v>195</v>
      </c>
    </row>
    <row r="15" spans="1:10" s="13" customFormat="1" ht="15.75" x14ac:dyDescent="0.25">
      <c r="A15" s="19" t="s">
        <v>37</v>
      </c>
      <c r="B15" s="19" t="s">
        <v>38</v>
      </c>
      <c r="C15" s="19" t="s">
        <v>39</v>
      </c>
      <c r="D15" s="19" t="s">
        <v>40</v>
      </c>
      <c r="E15" s="20">
        <v>5</v>
      </c>
      <c r="F15" s="21">
        <v>6</v>
      </c>
      <c r="G15" s="20">
        <v>7</v>
      </c>
      <c r="H15" s="21">
        <v>8</v>
      </c>
    </row>
    <row r="16" spans="1:10" s="82" customFormat="1" ht="15.75" x14ac:dyDescent="0.25">
      <c r="A16" s="80" t="s">
        <v>5</v>
      </c>
      <c r="B16" s="36"/>
      <c r="C16" s="35"/>
      <c r="D16" s="36"/>
      <c r="E16" s="36"/>
      <c r="F16" s="81">
        <f>F17+F122</f>
        <v>37170.106359999998</v>
      </c>
      <c r="G16" s="81">
        <f>G17+G122</f>
        <v>29971.69123</v>
      </c>
      <c r="H16" s="81">
        <f>H17+H122</f>
        <v>48227.96989</v>
      </c>
    </row>
    <row r="17" spans="1:8" s="82" customFormat="1" ht="15.75" x14ac:dyDescent="0.25">
      <c r="A17" s="78" t="s">
        <v>53</v>
      </c>
      <c r="B17" s="36"/>
      <c r="C17" s="35"/>
      <c r="D17" s="36"/>
      <c r="E17" s="36"/>
      <c r="F17" s="81">
        <f>F18+F36+F49+F71+F79+F85+F95+F104+F113</f>
        <v>28482.129629999999</v>
      </c>
      <c r="G17" s="81">
        <f t="shared" ref="G17:H17" si="0">G18+G36+G49+G71+G79+G85+G95+G104+G113</f>
        <v>19838.120999999999</v>
      </c>
      <c r="H17" s="81">
        <f t="shared" si="0"/>
        <v>36674.21</v>
      </c>
    </row>
    <row r="18" spans="1:8" s="82" customFormat="1" ht="69.75" customHeight="1" x14ac:dyDescent="0.25">
      <c r="A18" s="7" t="s">
        <v>211</v>
      </c>
      <c r="B18" s="10" t="s">
        <v>56</v>
      </c>
      <c r="C18" s="35"/>
      <c r="D18" s="36"/>
      <c r="E18" s="36"/>
      <c r="F18" s="32">
        <f>F19+F24</f>
        <v>57</v>
      </c>
      <c r="G18" s="32">
        <f>G19+G24</f>
        <v>0</v>
      </c>
      <c r="H18" s="32">
        <f>H19+H24</f>
        <v>0</v>
      </c>
    </row>
    <row r="19" spans="1:8" s="82" customFormat="1" ht="28.5" customHeight="1" x14ac:dyDescent="0.25">
      <c r="A19" s="11" t="s">
        <v>58</v>
      </c>
      <c r="B19" s="10" t="s">
        <v>60</v>
      </c>
      <c r="C19" s="35"/>
      <c r="D19" s="36"/>
      <c r="E19" s="36"/>
      <c r="F19" s="32">
        <f>F20</f>
        <v>17</v>
      </c>
      <c r="G19" s="32">
        <f t="shared" ref="G19:H22" si="1">G20</f>
        <v>0</v>
      </c>
      <c r="H19" s="32">
        <f t="shared" si="1"/>
        <v>0</v>
      </c>
    </row>
    <row r="20" spans="1:8" s="82" customFormat="1" ht="31.5" x14ac:dyDescent="0.25">
      <c r="A20" s="8" t="s">
        <v>59</v>
      </c>
      <c r="B20" s="9" t="s">
        <v>204</v>
      </c>
      <c r="C20" s="21"/>
      <c r="D20" s="19"/>
      <c r="E20" s="19"/>
      <c r="F20" s="40">
        <f>F21</f>
        <v>17</v>
      </c>
      <c r="G20" s="40">
        <f t="shared" si="1"/>
        <v>0</v>
      </c>
      <c r="H20" s="40">
        <f t="shared" si="1"/>
        <v>0</v>
      </c>
    </row>
    <row r="21" spans="1:8" s="82" customFormat="1" ht="31.5" x14ac:dyDescent="0.25">
      <c r="A21" s="8" t="s">
        <v>45</v>
      </c>
      <c r="B21" s="9" t="s">
        <v>204</v>
      </c>
      <c r="C21" s="21">
        <v>200</v>
      </c>
      <c r="D21" s="19"/>
      <c r="E21" s="19"/>
      <c r="F21" s="40">
        <f>F22</f>
        <v>17</v>
      </c>
      <c r="G21" s="40">
        <f t="shared" si="1"/>
        <v>0</v>
      </c>
      <c r="H21" s="40">
        <f t="shared" si="1"/>
        <v>0</v>
      </c>
    </row>
    <row r="22" spans="1:8" s="82" customFormat="1" ht="31.5" x14ac:dyDescent="0.25">
      <c r="A22" s="3" t="s">
        <v>46</v>
      </c>
      <c r="B22" s="9" t="s">
        <v>204</v>
      </c>
      <c r="C22" s="21">
        <v>240</v>
      </c>
      <c r="D22" s="19"/>
      <c r="E22" s="19"/>
      <c r="F22" s="40">
        <f>F23</f>
        <v>17</v>
      </c>
      <c r="G22" s="40">
        <f t="shared" si="1"/>
        <v>0</v>
      </c>
      <c r="H22" s="40">
        <f t="shared" si="1"/>
        <v>0</v>
      </c>
    </row>
    <row r="23" spans="1:8" s="82" customFormat="1" ht="15.75" x14ac:dyDescent="0.25">
      <c r="A23" s="3" t="s">
        <v>142</v>
      </c>
      <c r="B23" s="9" t="s">
        <v>204</v>
      </c>
      <c r="C23" s="21">
        <v>240</v>
      </c>
      <c r="D23" s="19" t="s">
        <v>28</v>
      </c>
      <c r="E23" s="19" t="s">
        <v>12</v>
      </c>
      <c r="F23" s="40">
        <v>17</v>
      </c>
      <c r="G23" s="40">
        <v>0</v>
      </c>
      <c r="H23" s="40">
        <v>0</v>
      </c>
    </row>
    <row r="24" spans="1:8" s="82" customFormat="1" ht="31.5" x14ac:dyDescent="0.25">
      <c r="A24" s="11" t="s">
        <v>54</v>
      </c>
      <c r="B24" s="10" t="s">
        <v>203</v>
      </c>
      <c r="C24" s="35"/>
      <c r="D24" s="36"/>
      <c r="E24" s="36"/>
      <c r="F24" s="32">
        <f>F25</f>
        <v>40</v>
      </c>
      <c r="G24" s="32">
        <f t="shared" ref="G24:H27" si="2">G25</f>
        <v>0</v>
      </c>
      <c r="H24" s="32">
        <f t="shared" si="2"/>
        <v>0</v>
      </c>
    </row>
    <row r="25" spans="1:8" s="82" customFormat="1" ht="15.75" x14ac:dyDescent="0.25">
      <c r="A25" s="8" t="s">
        <v>55</v>
      </c>
      <c r="B25" s="9" t="s">
        <v>57</v>
      </c>
      <c r="C25" s="21"/>
      <c r="D25" s="19"/>
      <c r="E25" s="19"/>
      <c r="F25" s="40">
        <f>F26</f>
        <v>40</v>
      </c>
      <c r="G25" s="40">
        <f t="shared" si="2"/>
        <v>0</v>
      </c>
      <c r="H25" s="40">
        <f t="shared" si="2"/>
        <v>0</v>
      </c>
    </row>
    <row r="26" spans="1:8" s="82" customFormat="1" ht="31.5" x14ac:dyDescent="0.25">
      <c r="A26" s="8" t="s">
        <v>45</v>
      </c>
      <c r="B26" s="9" t="s">
        <v>57</v>
      </c>
      <c r="C26" s="21">
        <v>200</v>
      </c>
      <c r="D26" s="19"/>
      <c r="E26" s="19"/>
      <c r="F26" s="40">
        <f>F27</f>
        <v>40</v>
      </c>
      <c r="G26" s="40">
        <f t="shared" si="2"/>
        <v>0</v>
      </c>
      <c r="H26" s="40">
        <f t="shared" si="2"/>
        <v>0</v>
      </c>
    </row>
    <row r="27" spans="1:8" s="82" customFormat="1" ht="31.5" x14ac:dyDescent="0.25">
      <c r="A27" s="3" t="s">
        <v>46</v>
      </c>
      <c r="B27" s="9" t="s">
        <v>57</v>
      </c>
      <c r="C27" s="21">
        <v>240</v>
      </c>
      <c r="D27" s="19"/>
      <c r="E27" s="19"/>
      <c r="F27" s="40">
        <f>F28</f>
        <v>40</v>
      </c>
      <c r="G27" s="40">
        <f t="shared" si="2"/>
        <v>0</v>
      </c>
      <c r="H27" s="40">
        <f t="shared" si="2"/>
        <v>0</v>
      </c>
    </row>
    <row r="28" spans="1:8" s="82" customFormat="1" ht="15.75" x14ac:dyDescent="0.25">
      <c r="A28" s="3" t="s">
        <v>172</v>
      </c>
      <c r="B28" s="9" t="s">
        <v>57</v>
      </c>
      <c r="C28" s="21">
        <v>240</v>
      </c>
      <c r="D28" s="19" t="s">
        <v>25</v>
      </c>
      <c r="E28" s="19" t="s">
        <v>25</v>
      </c>
      <c r="F28" s="40">
        <v>40</v>
      </c>
      <c r="G28" s="40">
        <v>0</v>
      </c>
      <c r="H28" s="40">
        <v>0</v>
      </c>
    </row>
    <row r="29" spans="1:8" s="82" customFormat="1" ht="47.25" hidden="1" x14ac:dyDescent="0.25">
      <c r="A29" s="83" t="s">
        <v>156</v>
      </c>
      <c r="B29" s="84" t="s">
        <v>163</v>
      </c>
      <c r="C29" s="35"/>
      <c r="D29" s="36"/>
      <c r="E29" s="36"/>
      <c r="F29" s="32">
        <f t="shared" ref="F29:F34" si="3">F30</f>
        <v>0</v>
      </c>
      <c r="G29" s="32">
        <f t="shared" ref="G29:H34" si="4">G30</f>
        <v>0</v>
      </c>
      <c r="H29" s="32">
        <f t="shared" si="4"/>
        <v>0</v>
      </c>
    </row>
    <row r="30" spans="1:8" s="82" customFormat="1" ht="15.75" hidden="1" x14ac:dyDescent="0.25">
      <c r="A30" s="85" t="s">
        <v>157</v>
      </c>
      <c r="B30" s="86" t="s">
        <v>164</v>
      </c>
      <c r="C30" s="21"/>
      <c r="D30" s="19"/>
      <c r="E30" s="19"/>
      <c r="F30" s="40">
        <f t="shared" si="3"/>
        <v>0</v>
      </c>
      <c r="G30" s="40">
        <f t="shared" si="4"/>
        <v>0</v>
      </c>
      <c r="H30" s="40">
        <f t="shared" si="4"/>
        <v>0</v>
      </c>
    </row>
    <row r="31" spans="1:8" s="82" customFormat="1" ht="31.5" hidden="1" x14ac:dyDescent="0.25">
      <c r="A31" s="85" t="s">
        <v>158</v>
      </c>
      <c r="B31" s="87" t="s">
        <v>165</v>
      </c>
      <c r="C31" s="21"/>
      <c r="D31" s="19"/>
      <c r="E31" s="19"/>
      <c r="F31" s="40">
        <f t="shared" si="3"/>
        <v>0</v>
      </c>
      <c r="G31" s="40">
        <f t="shared" si="4"/>
        <v>0</v>
      </c>
      <c r="H31" s="40">
        <f t="shared" si="4"/>
        <v>0</v>
      </c>
    </row>
    <row r="32" spans="1:8" s="82" customFormat="1" ht="47.25" hidden="1" x14ac:dyDescent="0.25">
      <c r="A32" s="88" t="s">
        <v>159</v>
      </c>
      <c r="B32" s="86" t="s">
        <v>166</v>
      </c>
      <c r="C32" s="21"/>
      <c r="D32" s="19"/>
      <c r="E32" s="19"/>
      <c r="F32" s="40">
        <f t="shared" si="3"/>
        <v>0</v>
      </c>
      <c r="G32" s="40">
        <f t="shared" si="4"/>
        <v>0</v>
      </c>
      <c r="H32" s="40">
        <f t="shared" si="4"/>
        <v>0</v>
      </c>
    </row>
    <row r="33" spans="1:8" s="82" customFormat="1" ht="15.75" hidden="1" x14ac:dyDescent="0.25">
      <c r="A33" s="88" t="s">
        <v>15</v>
      </c>
      <c r="B33" s="86" t="s">
        <v>166</v>
      </c>
      <c r="C33" s="21">
        <v>300</v>
      </c>
      <c r="D33" s="19"/>
      <c r="E33" s="19"/>
      <c r="F33" s="40">
        <f t="shared" si="3"/>
        <v>0</v>
      </c>
      <c r="G33" s="40">
        <f t="shared" si="4"/>
        <v>0</v>
      </c>
      <c r="H33" s="40">
        <f t="shared" si="4"/>
        <v>0</v>
      </c>
    </row>
    <row r="34" spans="1:8" s="82" customFormat="1" ht="34.5" hidden="1" customHeight="1" x14ac:dyDescent="0.25">
      <c r="A34" s="89" t="s">
        <v>160</v>
      </c>
      <c r="B34" s="86" t="s">
        <v>166</v>
      </c>
      <c r="C34" s="21">
        <v>320</v>
      </c>
      <c r="D34" s="19"/>
      <c r="E34" s="19"/>
      <c r="F34" s="40">
        <f t="shared" si="3"/>
        <v>0</v>
      </c>
      <c r="G34" s="40">
        <f t="shared" si="4"/>
        <v>0</v>
      </c>
      <c r="H34" s="40">
        <f t="shared" si="4"/>
        <v>0</v>
      </c>
    </row>
    <row r="35" spans="1:8" s="82" customFormat="1" ht="15.75" hidden="1" x14ac:dyDescent="0.25">
      <c r="A35" s="88" t="s">
        <v>161</v>
      </c>
      <c r="B35" s="86" t="s">
        <v>166</v>
      </c>
      <c r="C35" s="21">
        <v>320</v>
      </c>
      <c r="D35" s="19" t="s">
        <v>162</v>
      </c>
      <c r="E35" s="19" t="s">
        <v>17</v>
      </c>
      <c r="F35" s="49">
        <v>0</v>
      </c>
      <c r="G35" s="49">
        <v>0</v>
      </c>
      <c r="H35" s="49">
        <v>0</v>
      </c>
    </row>
    <row r="36" spans="1:8" s="82" customFormat="1" ht="52.5" customHeight="1" x14ac:dyDescent="0.25">
      <c r="A36" s="69" t="s">
        <v>139</v>
      </c>
      <c r="B36" s="64" t="s">
        <v>42</v>
      </c>
      <c r="C36" s="41"/>
      <c r="D36" s="64"/>
      <c r="E36" s="64"/>
      <c r="F36" s="32">
        <f>F38+F44</f>
        <v>100</v>
      </c>
      <c r="G36" s="32">
        <f t="shared" ref="G36:H36" si="5">G38+G44</f>
        <v>0</v>
      </c>
      <c r="H36" s="32">
        <f t="shared" si="5"/>
        <v>0</v>
      </c>
    </row>
    <row r="37" spans="1:8" s="82" customFormat="1" ht="106.5" customHeight="1" x14ac:dyDescent="0.25">
      <c r="A37" s="101" t="s">
        <v>209</v>
      </c>
      <c r="B37" s="64" t="s">
        <v>207</v>
      </c>
      <c r="C37" s="41"/>
      <c r="D37" s="64"/>
      <c r="E37" s="64"/>
      <c r="F37" s="32">
        <f>F38</f>
        <v>95</v>
      </c>
      <c r="G37" s="32">
        <f t="shared" ref="G37:H37" si="6">G38</f>
        <v>0</v>
      </c>
      <c r="H37" s="32">
        <f t="shared" si="6"/>
        <v>0</v>
      </c>
    </row>
    <row r="38" spans="1:8" ht="31.5" x14ac:dyDescent="0.25">
      <c r="A38" s="69" t="s">
        <v>43</v>
      </c>
      <c r="B38" s="64" t="s">
        <v>47</v>
      </c>
      <c r="C38" s="41"/>
      <c r="D38" s="64"/>
      <c r="E38" s="64"/>
      <c r="F38" s="32">
        <f>F39</f>
        <v>95</v>
      </c>
      <c r="G38" s="32">
        <f t="shared" ref="G38:H41" si="7">G39</f>
        <v>0</v>
      </c>
      <c r="H38" s="32">
        <f t="shared" si="7"/>
        <v>0</v>
      </c>
    </row>
    <row r="39" spans="1:8" ht="15.75" x14ac:dyDescent="0.25">
      <c r="A39" s="8" t="s">
        <v>44</v>
      </c>
      <c r="B39" s="31" t="s">
        <v>48</v>
      </c>
      <c r="C39" s="30"/>
      <c r="D39" s="31"/>
      <c r="E39" s="31"/>
      <c r="F39" s="40">
        <f>F40</f>
        <v>95</v>
      </c>
      <c r="G39" s="40">
        <f t="shared" si="7"/>
        <v>0</v>
      </c>
      <c r="H39" s="40">
        <f t="shared" si="7"/>
        <v>0</v>
      </c>
    </row>
    <row r="40" spans="1:8" ht="31.5" x14ac:dyDescent="0.25">
      <c r="A40" s="8" t="s">
        <v>45</v>
      </c>
      <c r="B40" s="31" t="s">
        <v>48</v>
      </c>
      <c r="C40" s="30">
        <v>200</v>
      </c>
      <c r="D40" s="31"/>
      <c r="E40" s="31"/>
      <c r="F40" s="40">
        <f>F41</f>
        <v>95</v>
      </c>
      <c r="G40" s="40">
        <f t="shared" si="7"/>
        <v>0</v>
      </c>
      <c r="H40" s="40">
        <f t="shared" si="7"/>
        <v>0</v>
      </c>
    </row>
    <row r="41" spans="1:8" ht="31.5" x14ac:dyDescent="0.25">
      <c r="A41" s="55" t="s">
        <v>46</v>
      </c>
      <c r="B41" s="31" t="s">
        <v>48</v>
      </c>
      <c r="C41" s="30">
        <v>240</v>
      </c>
      <c r="D41" s="31"/>
      <c r="E41" s="31"/>
      <c r="F41" s="40">
        <f>F42</f>
        <v>95</v>
      </c>
      <c r="G41" s="40">
        <f t="shared" si="7"/>
        <v>0</v>
      </c>
      <c r="H41" s="40">
        <f t="shared" si="7"/>
        <v>0</v>
      </c>
    </row>
    <row r="42" spans="1:8" ht="47.25" x14ac:dyDescent="0.25">
      <c r="A42" s="8" t="s">
        <v>49</v>
      </c>
      <c r="B42" s="31" t="s">
        <v>48</v>
      </c>
      <c r="C42" s="30">
        <v>240</v>
      </c>
      <c r="D42" s="31" t="s">
        <v>17</v>
      </c>
      <c r="E42" s="31" t="s">
        <v>20</v>
      </c>
      <c r="F42" s="40">
        <f>95</f>
        <v>95</v>
      </c>
      <c r="G42" s="40">
        <v>0</v>
      </c>
      <c r="H42" s="40">
        <v>0</v>
      </c>
    </row>
    <row r="43" spans="1:8" ht="63" x14ac:dyDescent="0.25">
      <c r="A43" s="101" t="s">
        <v>208</v>
      </c>
      <c r="B43" s="64" t="s">
        <v>210</v>
      </c>
      <c r="C43" s="30"/>
      <c r="D43" s="31"/>
      <c r="E43" s="31"/>
      <c r="F43" s="32">
        <f>F44</f>
        <v>5</v>
      </c>
      <c r="G43" s="32">
        <f t="shared" ref="G43:H43" si="8">G44</f>
        <v>0</v>
      </c>
      <c r="H43" s="32">
        <f t="shared" si="8"/>
        <v>0</v>
      </c>
    </row>
    <row r="44" spans="1:8" ht="63" x14ac:dyDescent="0.25">
      <c r="A44" s="69" t="s">
        <v>184</v>
      </c>
      <c r="B44" s="64" t="s">
        <v>51</v>
      </c>
      <c r="C44" s="41"/>
      <c r="D44" s="64"/>
      <c r="E44" s="64"/>
      <c r="F44" s="32">
        <f>F45</f>
        <v>5</v>
      </c>
      <c r="G44" s="32">
        <f t="shared" ref="G44:H47" si="9">G45</f>
        <v>0</v>
      </c>
      <c r="H44" s="32">
        <f t="shared" si="9"/>
        <v>0</v>
      </c>
    </row>
    <row r="45" spans="1:8" ht="78.75" x14ac:dyDescent="0.25">
      <c r="A45" s="8" t="s">
        <v>50</v>
      </c>
      <c r="B45" s="31" t="s">
        <v>52</v>
      </c>
      <c r="C45" s="30"/>
      <c r="D45" s="31"/>
      <c r="E45" s="31"/>
      <c r="F45" s="40">
        <f>F46</f>
        <v>5</v>
      </c>
      <c r="G45" s="40">
        <f t="shared" si="9"/>
        <v>0</v>
      </c>
      <c r="H45" s="40">
        <f t="shared" si="9"/>
        <v>0</v>
      </c>
    </row>
    <row r="46" spans="1:8" ht="31.5" x14ac:dyDescent="0.25">
      <c r="A46" s="8" t="s">
        <v>45</v>
      </c>
      <c r="B46" s="31" t="s">
        <v>52</v>
      </c>
      <c r="C46" s="30">
        <v>200</v>
      </c>
      <c r="D46" s="31"/>
      <c r="E46" s="31"/>
      <c r="F46" s="40">
        <f>F47</f>
        <v>5</v>
      </c>
      <c r="G46" s="40">
        <f t="shared" si="9"/>
        <v>0</v>
      </c>
      <c r="H46" s="40">
        <f t="shared" si="9"/>
        <v>0</v>
      </c>
    </row>
    <row r="47" spans="1:8" ht="31.5" x14ac:dyDescent="0.25">
      <c r="A47" s="55" t="s">
        <v>46</v>
      </c>
      <c r="B47" s="31" t="s">
        <v>52</v>
      </c>
      <c r="C47" s="30">
        <v>240</v>
      </c>
      <c r="D47" s="31"/>
      <c r="E47" s="31"/>
      <c r="F47" s="40">
        <f>F48</f>
        <v>5</v>
      </c>
      <c r="G47" s="40">
        <f t="shared" si="9"/>
        <v>0</v>
      </c>
      <c r="H47" s="40">
        <f t="shared" si="9"/>
        <v>0</v>
      </c>
    </row>
    <row r="48" spans="1:8" ht="47.25" x14ac:dyDescent="0.25">
      <c r="A48" s="8" t="s">
        <v>49</v>
      </c>
      <c r="B48" s="31" t="s">
        <v>52</v>
      </c>
      <c r="C48" s="30">
        <v>240</v>
      </c>
      <c r="D48" s="31" t="s">
        <v>17</v>
      </c>
      <c r="E48" s="31" t="s">
        <v>20</v>
      </c>
      <c r="F48" s="40">
        <v>5</v>
      </c>
      <c r="G48" s="40">
        <v>0</v>
      </c>
      <c r="H48" s="40">
        <v>0</v>
      </c>
    </row>
    <row r="49" spans="1:8" ht="56.25" customHeight="1" x14ac:dyDescent="0.25">
      <c r="A49" s="7" t="s">
        <v>134</v>
      </c>
      <c r="B49" s="64" t="s">
        <v>69</v>
      </c>
      <c r="C49" s="30"/>
      <c r="D49" s="31"/>
      <c r="E49" s="31"/>
      <c r="F49" s="32">
        <f>F50</f>
        <v>4510.1851200000001</v>
      </c>
      <c r="G49" s="32">
        <f t="shared" ref="G49:H49" si="10">G50</f>
        <v>2423.9610000000002</v>
      </c>
      <c r="H49" s="32">
        <f t="shared" si="10"/>
        <v>0</v>
      </c>
    </row>
    <row r="50" spans="1:8" ht="94.5" x14ac:dyDescent="0.25">
      <c r="A50" s="7" t="s">
        <v>65</v>
      </c>
      <c r="B50" s="64" t="s">
        <v>70</v>
      </c>
      <c r="C50" s="41"/>
      <c r="D50" s="64"/>
      <c r="E50" s="64"/>
      <c r="F50" s="32">
        <f>F51+F55+F63+F67+F59</f>
        <v>4510.1851200000001</v>
      </c>
      <c r="G50" s="32">
        <f>G51+G55+G63+G67</f>
        <v>2423.9610000000002</v>
      </c>
      <c r="H50" s="32">
        <f>H51+H55+H63+H67</f>
        <v>0</v>
      </c>
    </row>
    <row r="51" spans="1:8" ht="15.75" x14ac:dyDescent="0.25">
      <c r="A51" s="8" t="s">
        <v>66</v>
      </c>
      <c r="B51" s="31" t="s">
        <v>177</v>
      </c>
      <c r="C51" s="30"/>
      <c r="D51" s="31"/>
      <c r="E51" s="31"/>
      <c r="F51" s="40">
        <f>F52</f>
        <v>732.46100000000001</v>
      </c>
      <c r="G51" s="40">
        <f t="shared" ref="G51:H53" si="11">G52</f>
        <v>787.16000000000008</v>
      </c>
      <c r="H51" s="40">
        <f t="shared" si="11"/>
        <v>0</v>
      </c>
    </row>
    <row r="52" spans="1:8" ht="31.5" x14ac:dyDescent="0.25">
      <c r="A52" s="8" t="s">
        <v>45</v>
      </c>
      <c r="B52" s="31" t="s">
        <v>177</v>
      </c>
      <c r="C52" s="30">
        <v>200</v>
      </c>
      <c r="D52" s="31"/>
      <c r="E52" s="31"/>
      <c r="F52" s="40">
        <f>F53</f>
        <v>732.46100000000001</v>
      </c>
      <c r="G52" s="40">
        <f t="shared" si="11"/>
        <v>787.16000000000008</v>
      </c>
      <c r="H52" s="40">
        <f t="shared" si="11"/>
        <v>0</v>
      </c>
    </row>
    <row r="53" spans="1:8" ht="31.5" x14ac:dyDescent="0.25">
      <c r="A53" s="3" t="s">
        <v>46</v>
      </c>
      <c r="B53" s="31" t="s">
        <v>177</v>
      </c>
      <c r="C53" s="30">
        <v>240</v>
      </c>
      <c r="D53" s="31"/>
      <c r="E53" s="31"/>
      <c r="F53" s="40">
        <f>F54</f>
        <v>732.46100000000001</v>
      </c>
      <c r="G53" s="40">
        <f t="shared" si="11"/>
        <v>787.16000000000008</v>
      </c>
      <c r="H53" s="40">
        <f t="shared" si="11"/>
        <v>0</v>
      </c>
    </row>
    <row r="54" spans="1:8" ht="27" customHeight="1" x14ac:dyDescent="0.25">
      <c r="A54" s="71" t="s">
        <v>31</v>
      </c>
      <c r="B54" s="31" t="s">
        <v>177</v>
      </c>
      <c r="C54" s="30">
        <v>240</v>
      </c>
      <c r="D54" s="31" t="s">
        <v>11</v>
      </c>
      <c r="E54" s="31" t="s">
        <v>20</v>
      </c>
      <c r="F54" s="40">
        <v>732.46100000000001</v>
      </c>
      <c r="G54" s="40">
        <f>675.541+111.619</f>
        <v>787.16000000000008</v>
      </c>
      <c r="H54" s="40">
        <v>0</v>
      </c>
    </row>
    <row r="55" spans="1:8" ht="47.25" hidden="1" x14ac:dyDescent="0.25">
      <c r="A55" s="8" t="s">
        <v>67</v>
      </c>
      <c r="B55" s="9" t="s">
        <v>178</v>
      </c>
      <c r="C55" s="30"/>
      <c r="D55" s="31"/>
      <c r="E55" s="31"/>
      <c r="F55" s="40">
        <f>F56</f>
        <v>0</v>
      </c>
      <c r="G55" s="40">
        <f t="shared" ref="G55:H57" si="12">G56</f>
        <v>0</v>
      </c>
      <c r="H55" s="40">
        <f t="shared" si="12"/>
        <v>0</v>
      </c>
    </row>
    <row r="56" spans="1:8" ht="31.5" hidden="1" x14ac:dyDescent="0.25">
      <c r="A56" s="8" t="s">
        <v>45</v>
      </c>
      <c r="B56" s="9" t="s">
        <v>178</v>
      </c>
      <c r="C56" s="30">
        <v>200</v>
      </c>
      <c r="D56" s="31"/>
      <c r="E56" s="31"/>
      <c r="F56" s="40">
        <f>F57</f>
        <v>0</v>
      </c>
      <c r="G56" s="40">
        <f t="shared" si="12"/>
        <v>0</v>
      </c>
      <c r="H56" s="40">
        <f t="shared" si="12"/>
        <v>0</v>
      </c>
    </row>
    <row r="57" spans="1:8" ht="31.5" hidden="1" x14ac:dyDescent="0.25">
      <c r="A57" s="3" t="s">
        <v>46</v>
      </c>
      <c r="B57" s="9" t="s">
        <v>178</v>
      </c>
      <c r="C57" s="30">
        <v>240</v>
      </c>
      <c r="D57" s="31"/>
      <c r="E57" s="31"/>
      <c r="F57" s="40">
        <f>F58</f>
        <v>0</v>
      </c>
      <c r="G57" s="40">
        <f t="shared" si="12"/>
        <v>0</v>
      </c>
      <c r="H57" s="40">
        <v>0</v>
      </c>
    </row>
    <row r="58" spans="1:8" ht="15.75" hidden="1" x14ac:dyDescent="0.25">
      <c r="A58" s="71" t="s">
        <v>31</v>
      </c>
      <c r="B58" s="9" t="s">
        <v>178</v>
      </c>
      <c r="C58" s="30">
        <v>240</v>
      </c>
      <c r="D58" s="31" t="s">
        <v>11</v>
      </c>
      <c r="E58" s="31" t="s">
        <v>20</v>
      </c>
      <c r="F58" s="40">
        <v>0</v>
      </c>
      <c r="G58" s="40">
        <v>0</v>
      </c>
      <c r="H58" s="40">
        <v>0</v>
      </c>
    </row>
    <row r="59" spans="1:8" ht="47.25" x14ac:dyDescent="0.25">
      <c r="A59" s="70" t="s">
        <v>68</v>
      </c>
      <c r="B59" s="31" t="s">
        <v>178</v>
      </c>
      <c r="C59" s="30"/>
      <c r="D59" s="31"/>
      <c r="E59" s="31"/>
      <c r="F59" s="40">
        <f>F60</f>
        <v>23.83123999999998</v>
      </c>
      <c r="G59" s="40">
        <f t="shared" ref="G59:H61" si="13">G60</f>
        <v>0</v>
      </c>
      <c r="H59" s="40">
        <f t="shared" si="13"/>
        <v>0</v>
      </c>
    </row>
    <row r="60" spans="1:8" ht="31.5" x14ac:dyDescent="0.25">
      <c r="A60" s="8" t="s">
        <v>45</v>
      </c>
      <c r="B60" s="31" t="s">
        <v>178</v>
      </c>
      <c r="C60" s="30">
        <v>200</v>
      </c>
      <c r="D60" s="31"/>
      <c r="E60" s="31"/>
      <c r="F60" s="40">
        <f>F61</f>
        <v>23.83123999999998</v>
      </c>
      <c r="G60" s="40">
        <f t="shared" si="13"/>
        <v>0</v>
      </c>
      <c r="H60" s="40">
        <f t="shared" si="13"/>
        <v>0</v>
      </c>
    </row>
    <row r="61" spans="1:8" ht="31.5" x14ac:dyDescent="0.25">
      <c r="A61" s="3" t="s">
        <v>46</v>
      </c>
      <c r="B61" s="31" t="s">
        <v>178</v>
      </c>
      <c r="C61" s="30">
        <v>240</v>
      </c>
      <c r="D61" s="31"/>
      <c r="E61" s="31"/>
      <c r="F61" s="40">
        <f>F62</f>
        <v>23.83123999999998</v>
      </c>
      <c r="G61" s="40">
        <f t="shared" si="13"/>
        <v>0</v>
      </c>
      <c r="H61" s="40">
        <f t="shared" si="13"/>
        <v>0</v>
      </c>
    </row>
    <row r="62" spans="1:8" ht="15.75" x14ac:dyDescent="0.25">
      <c r="A62" s="71" t="s">
        <v>31</v>
      </c>
      <c r="B62" s="31" t="s">
        <v>178</v>
      </c>
      <c r="C62" s="30">
        <v>240</v>
      </c>
      <c r="D62" s="31" t="s">
        <v>11</v>
      </c>
      <c r="E62" s="31" t="s">
        <v>20</v>
      </c>
      <c r="F62" s="40">
        <f>550.32412-526.49288</f>
        <v>23.83123999999998</v>
      </c>
      <c r="G62" s="40">
        <v>0</v>
      </c>
      <c r="H62" s="40">
        <v>0</v>
      </c>
    </row>
    <row r="63" spans="1:8" ht="47.25" x14ac:dyDescent="0.25">
      <c r="A63" s="70" t="s">
        <v>68</v>
      </c>
      <c r="B63" s="31" t="s">
        <v>179</v>
      </c>
      <c r="C63" s="30"/>
      <c r="D63" s="31"/>
      <c r="E63" s="31"/>
      <c r="F63" s="40">
        <f>F64</f>
        <v>3073.5251200000002</v>
      </c>
      <c r="G63" s="40">
        <f t="shared" ref="G63:H65" si="14">G64</f>
        <v>931.80100000000004</v>
      </c>
      <c r="H63" s="40">
        <f t="shared" si="14"/>
        <v>0</v>
      </c>
    </row>
    <row r="64" spans="1:8" ht="31.5" x14ac:dyDescent="0.25">
      <c r="A64" s="8" t="s">
        <v>45</v>
      </c>
      <c r="B64" s="31" t="s">
        <v>179</v>
      </c>
      <c r="C64" s="30">
        <v>200</v>
      </c>
      <c r="D64" s="31"/>
      <c r="E64" s="31"/>
      <c r="F64" s="40">
        <f>F65</f>
        <v>3073.5251200000002</v>
      </c>
      <c r="G64" s="40">
        <f t="shared" si="14"/>
        <v>931.80100000000004</v>
      </c>
      <c r="H64" s="40">
        <f t="shared" si="14"/>
        <v>0</v>
      </c>
    </row>
    <row r="65" spans="1:8" ht="31.5" x14ac:dyDescent="0.25">
      <c r="A65" s="3" t="s">
        <v>46</v>
      </c>
      <c r="B65" s="31" t="s">
        <v>179</v>
      </c>
      <c r="C65" s="30">
        <v>240</v>
      </c>
      <c r="D65" s="31"/>
      <c r="E65" s="31"/>
      <c r="F65" s="40">
        <f>F66</f>
        <v>3073.5251200000002</v>
      </c>
      <c r="G65" s="40">
        <f t="shared" si="14"/>
        <v>931.80100000000004</v>
      </c>
      <c r="H65" s="40">
        <f t="shared" si="14"/>
        <v>0</v>
      </c>
    </row>
    <row r="66" spans="1:8" ht="31.5" customHeight="1" x14ac:dyDescent="0.25">
      <c r="A66" s="71" t="s">
        <v>31</v>
      </c>
      <c r="B66" s="31" t="s">
        <v>179</v>
      </c>
      <c r="C66" s="30">
        <v>240</v>
      </c>
      <c r="D66" s="31" t="s">
        <v>11</v>
      </c>
      <c r="E66" s="31" t="s">
        <v>20</v>
      </c>
      <c r="F66" s="40">
        <f>931.801+23.83124+1591.4+526.49288</f>
        <v>3073.5251200000002</v>
      </c>
      <c r="G66" s="40">
        <f>1292.92-249.5-111.619</f>
        <v>931.80100000000004</v>
      </c>
      <c r="H66" s="40">
        <v>0</v>
      </c>
    </row>
    <row r="67" spans="1:8" ht="47.25" x14ac:dyDescent="0.25">
      <c r="A67" s="8" t="s">
        <v>175</v>
      </c>
      <c r="B67" s="9" t="s">
        <v>180</v>
      </c>
      <c r="C67" s="30"/>
      <c r="D67" s="31"/>
      <c r="E67" s="31"/>
      <c r="F67" s="40">
        <f>F68</f>
        <v>680.36775999999998</v>
      </c>
      <c r="G67" s="40">
        <f t="shared" ref="G67:H69" si="15">G68</f>
        <v>705</v>
      </c>
      <c r="H67" s="40">
        <f t="shared" si="15"/>
        <v>0</v>
      </c>
    </row>
    <row r="68" spans="1:8" ht="31.5" x14ac:dyDescent="0.25">
      <c r="A68" s="8" t="s">
        <v>45</v>
      </c>
      <c r="B68" s="9" t="s">
        <v>180</v>
      </c>
      <c r="C68" s="30">
        <v>200</v>
      </c>
      <c r="D68" s="31"/>
      <c r="E68" s="31"/>
      <c r="F68" s="40">
        <f>F69</f>
        <v>680.36775999999998</v>
      </c>
      <c r="G68" s="40">
        <f t="shared" si="15"/>
        <v>705</v>
      </c>
      <c r="H68" s="40">
        <f t="shared" si="15"/>
        <v>0</v>
      </c>
    </row>
    <row r="69" spans="1:8" ht="31.5" x14ac:dyDescent="0.25">
      <c r="A69" s="3" t="s">
        <v>46</v>
      </c>
      <c r="B69" s="9" t="s">
        <v>180</v>
      </c>
      <c r="C69" s="30">
        <v>240</v>
      </c>
      <c r="D69" s="31"/>
      <c r="E69" s="31"/>
      <c r="F69" s="40">
        <f>F70</f>
        <v>680.36775999999998</v>
      </c>
      <c r="G69" s="40">
        <f t="shared" si="15"/>
        <v>705</v>
      </c>
      <c r="H69" s="40">
        <f t="shared" si="15"/>
        <v>0</v>
      </c>
    </row>
    <row r="70" spans="1:8" ht="15.75" x14ac:dyDescent="0.25">
      <c r="A70" s="71" t="s">
        <v>31</v>
      </c>
      <c r="B70" s="9" t="s">
        <v>180</v>
      </c>
      <c r="C70" s="30">
        <v>240</v>
      </c>
      <c r="D70" s="31" t="s">
        <v>11</v>
      </c>
      <c r="E70" s="31" t="s">
        <v>20</v>
      </c>
      <c r="F70" s="40">
        <f>704.199-23.83124</f>
        <v>680.36775999999998</v>
      </c>
      <c r="G70" s="40">
        <f>455.5+249.5</f>
        <v>705</v>
      </c>
      <c r="H70" s="40">
        <v>0</v>
      </c>
    </row>
    <row r="71" spans="1:8" ht="47.25" x14ac:dyDescent="0.25">
      <c r="A71" s="28" t="s">
        <v>61</v>
      </c>
      <c r="B71" s="29" t="s">
        <v>63</v>
      </c>
      <c r="C71" s="30"/>
      <c r="D71" s="31"/>
      <c r="E71" s="31"/>
      <c r="F71" s="32">
        <f t="shared" ref="F71" si="16">F72</f>
        <v>19684.019999999997</v>
      </c>
      <c r="G71" s="32">
        <f t="shared" ref="G71:H71" si="17">G72</f>
        <v>17248.260000000002</v>
      </c>
      <c r="H71" s="32">
        <f t="shared" si="17"/>
        <v>36576.81</v>
      </c>
    </row>
    <row r="72" spans="1:8" ht="31.5" x14ac:dyDescent="0.25">
      <c r="A72" s="33" t="s">
        <v>135</v>
      </c>
      <c r="B72" s="34" t="s">
        <v>64</v>
      </c>
      <c r="C72" s="35"/>
      <c r="D72" s="36"/>
      <c r="E72" s="36"/>
      <c r="F72" s="81">
        <f>F73</f>
        <v>19684.019999999997</v>
      </c>
      <c r="G72" s="81">
        <f>G73</f>
        <v>17248.260000000002</v>
      </c>
      <c r="H72" s="81">
        <f>H73</f>
        <v>36576.81</v>
      </c>
    </row>
    <row r="73" spans="1:8" ht="15.75" x14ac:dyDescent="0.25">
      <c r="A73" s="33" t="s">
        <v>62</v>
      </c>
      <c r="B73" s="34" t="s">
        <v>187</v>
      </c>
      <c r="C73" s="21"/>
      <c r="D73" s="19"/>
      <c r="E73" s="19"/>
      <c r="F73" s="37">
        <f>F74</f>
        <v>19684.019999999997</v>
      </c>
      <c r="G73" s="37">
        <f t="shared" ref="G73:H76" si="18">G74</f>
        <v>17248.260000000002</v>
      </c>
      <c r="H73" s="37">
        <f t="shared" si="18"/>
        <v>36576.81</v>
      </c>
    </row>
    <row r="74" spans="1:8" ht="15.75" x14ac:dyDescent="0.25">
      <c r="A74" s="8" t="s">
        <v>193</v>
      </c>
      <c r="B74" s="34" t="s">
        <v>187</v>
      </c>
      <c r="C74" s="21"/>
      <c r="D74" s="19"/>
      <c r="E74" s="19"/>
      <c r="F74" s="37">
        <f>F75</f>
        <v>19684.019999999997</v>
      </c>
      <c r="G74" s="37">
        <f t="shared" si="18"/>
        <v>17248.260000000002</v>
      </c>
      <c r="H74" s="37">
        <f t="shared" si="18"/>
        <v>36576.81</v>
      </c>
    </row>
    <row r="75" spans="1:8" ht="31.5" x14ac:dyDescent="0.25">
      <c r="A75" s="8" t="s">
        <v>191</v>
      </c>
      <c r="B75" s="34" t="s">
        <v>187</v>
      </c>
      <c r="C75" s="21">
        <v>400</v>
      </c>
      <c r="D75" s="19"/>
      <c r="E75" s="19"/>
      <c r="F75" s="37">
        <f>F76</f>
        <v>19684.019999999997</v>
      </c>
      <c r="G75" s="37">
        <f t="shared" si="18"/>
        <v>17248.260000000002</v>
      </c>
      <c r="H75" s="37">
        <f t="shared" si="18"/>
        <v>36576.81</v>
      </c>
    </row>
    <row r="76" spans="1:8" ht="15.75" x14ac:dyDescent="0.25">
      <c r="A76" s="3" t="s">
        <v>192</v>
      </c>
      <c r="B76" s="34" t="s">
        <v>187</v>
      </c>
      <c r="C76" s="21">
        <v>410</v>
      </c>
      <c r="D76" s="19"/>
      <c r="E76" s="19"/>
      <c r="F76" s="37">
        <f>F77</f>
        <v>19684.019999999997</v>
      </c>
      <c r="G76" s="37">
        <f t="shared" si="18"/>
        <v>17248.260000000002</v>
      </c>
      <c r="H76" s="37">
        <f t="shared" si="18"/>
        <v>36576.81</v>
      </c>
    </row>
    <row r="77" spans="1:8" ht="15" customHeight="1" x14ac:dyDescent="0.25">
      <c r="A77" s="3" t="s">
        <v>181</v>
      </c>
      <c r="B77" s="34" t="s">
        <v>187</v>
      </c>
      <c r="C77" s="21">
        <v>410</v>
      </c>
      <c r="D77" s="19" t="s">
        <v>22</v>
      </c>
      <c r="E77" s="19" t="s">
        <v>21</v>
      </c>
      <c r="F77" s="37">
        <f>996.35+18687.67</f>
        <v>19684.019999999997</v>
      </c>
      <c r="G77" s="37">
        <f>862.45+16385.81</f>
        <v>17248.260000000002</v>
      </c>
      <c r="H77" s="37">
        <f>34842.82+1733.99</f>
        <v>36576.81</v>
      </c>
    </row>
    <row r="78" spans="1:8" ht="15.75" hidden="1" x14ac:dyDescent="0.25">
      <c r="A78" s="3"/>
      <c r="B78" s="34"/>
      <c r="C78" s="21"/>
      <c r="D78" s="19"/>
      <c r="E78" s="19"/>
      <c r="F78" s="37"/>
      <c r="G78" s="37"/>
      <c r="H78" s="37"/>
    </row>
    <row r="79" spans="1:8" ht="68.25" customHeight="1" x14ac:dyDescent="0.25">
      <c r="A79" s="7" t="s">
        <v>136</v>
      </c>
      <c r="B79" s="38" t="s">
        <v>74</v>
      </c>
      <c r="C79" s="21"/>
      <c r="D79" s="19"/>
      <c r="E79" s="19"/>
      <c r="F79" s="32">
        <f>F80</f>
        <v>2095.9</v>
      </c>
      <c r="G79" s="32">
        <f t="shared" ref="G79:H83" si="19">G80</f>
        <v>0</v>
      </c>
      <c r="H79" s="32">
        <f t="shared" si="19"/>
        <v>0</v>
      </c>
    </row>
    <row r="80" spans="1:8" ht="63" x14ac:dyDescent="0.25">
      <c r="A80" s="3" t="s">
        <v>137</v>
      </c>
      <c r="B80" s="39" t="s">
        <v>72</v>
      </c>
      <c r="C80" s="21"/>
      <c r="D80" s="19"/>
      <c r="E80" s="19"/>
      <c r="F80" s="37">
        <f>F81</f>
        <v>2095.9</v>
      </c>
      <c r="G80" s="37">
        <f t="shared" si="19"/>
        <v>0</v>
      </c>
      <c r="H80" s="37">
        <f t="shared" si="19"/>
        <v>0</v>
      </c>
    </row>
    <row r="81" spans="1:8" ht="31.5" x14ac:dyDescent="0.25">
      <c r="A81" s="8" t="s">
        <v>71</v>
      </c>
      <c r="B81" s="39" t="s">
        <v>73</v>
      </c>
      <c r="C81" s="21"/>
      <c r="D81" s="19"/>
      <c r="E81" s="19"/>
      <c r="F81" s="37">
        <f>F82</f>
        <v>2095.9</v>
      </c>
      <c r="G81" s="37">
        <f t="shared" si="19"/>
        <v>0</v>
      </c>
      <c r="H81" s="37">
        <f t="shared" si="19"/>
        <v>0</v>
      </c>
    </row>
    <row r="82" spans="1:8" ht="31.5" x14ac:dyDescent="0.25">
      <c r="A82" s="8" t="s">
        <v>45</v>
      </c>
      <c r="B82" s="39" t="s">
        <v>73</v>
      </c>
      <c r="C82" s="21">
        <v>200</v>
      </c>
      <c r="D82" s="19"/>
      <c r="E82" s="19"/>
      <c r="F82" s="37">
        <f>F83</f>
        <v>2095.9</v>
      </c>
      <c r="G82" s="37">
        <f t="shared" si="19"/>
        <v>0</v>
      </c>
      <c r="H82" s="37">
        <f t="shared" si="19"/>
        <v>0</v>
      </c>
    </row>
    <row r="83" spans="1:8" ht="31.5" x14ac:dyDescent="0.25">
      <c r="A83" s="3" t="s">
        <v>46</v>
      </c>
      <c r="B83" s="39" t="s">
        <v>73</v>
      </c>
      <c r="C83" s="21">
        <v>240</v>
      </c>
      <c r="D83" s="19"/>
      <c r="E83" s="19"/>
      <c r="F83" s="37">
        <f>F84</f>
        <v>2095.9</v>
      </c>
      <c r="G83" s="37">
        <f t="shared" si="19"/>
        <v>0</v>
      </c>
      <c r="H83" s="37">
        <f t="shared" si="19"/>
        <v>0</v>
      </c>
    </row>
    <row r="84" spans="1:8" ht="15.75" x14ac:dyDescent="0.25">
      <c r="A84" s="3" t="s">
        <v>29</v>
      </c>
      <c r="B84" s="39" t="s">
        <v>73</v>
      </c>
      <c r="C84" s="21">
        <v>240</v>
      </c>
      <c r="D84" s="19" t="s">
        <v>22</v>
      </c>
      <c r="E84" s="19" t="s">
        <v>17</v>
      </c>
      <c r="F84" s="49">
        <v>2095.9</v>
      </c>
      <c r="G84" s="49">
        <v>0</v>
      </c>
      <c r="H84" s="49">
        <v>0</v>
      </c>
    </row>
    <row r="85" spans="1:8" ht="63" x14ac:dyDescent="0.25">
      <c r="A85" s="7" t="s">
        <v>140</v>
      </c>
      <c r="B85" s="38" t="s">
        <v>77</v>
      </c>
      <c r="C85" s="21"/>
      <c r="D85" s="19"/>
      <c r="E85" s="19"/>
      <c r="F85" s="32">
        <f>F86</f>
        <v>37.5</v>
      </c>
      <c r="G85" s="32">
        <f t="shared" ref="G85:H89" si="20">G86</f>
        <v>50</v>
      </c>
      <c r="H85" s="32">
        <f t="shared" si="20"/>
        <v>70</v>
      </c>
    </row>
    <row r="86" spans="1:8" ht="31.5" x14ac:dyDescent="0.25">
      <c r="A86" s="7" t="s">
        <v>75</v>
      </c>
      <c r="B86" s="38" t="s">
        <v>143</v>
      </c>
      <c r="C86" s="35"/>
      <c r="D86" s="36"/>
      <c r="E86" s="36"/>
      <c r="F86" s="32">
        <f>F87</f>
        <v>37.5</v>
      </c>
      <c r="G86" s="32">
        <f t="shared" si="20"/>
        <v>50</v>
      </c>
      <c r="H86" s="32">
        <f t="shared" si="20"/>
        <v>70</v>
      </c>
    </row>
    <row r="87" spans="1:8" ht="31.5" x14ac:dyDescent="0.25">
      <c r="A87" s="8" t="s">
        <v>76</v>
      </c>
      <c r="B87" s="39" t="s">
        <v>143</v>
      </c>
      <c r="C87" s="21"/>
      <c r="D87" s="19"/>
      <c r="E87" s="19"/>
      <c r="F87" s="40">
        <f>F88</f>
        <v>37.5</v>
      </c>
      <c r="G87" s="40">
        <f t="shared" si="20"/>
        <v>50</v>
      </c>
      <c r="H87" s="40">
        <f t="shared" si="20"/>
        <v>70</v>
      </c>
    </row>
    <row r="88" spans="1:8" ht="31.5" x14ac:dyDescent="0.25">
      <c r="A88" s="8" t="s">
        <v>45</v>
      </c>
      <c r="B88" s="39" t="s">
        <v>143</v>
      </c>
      <c r="C88" s="21">
        <v>200</v>
      </c>
      <c r="D88" s="19"/>
      <c r="E88" s="19"/>
      <c r="F88" s="40">
        <f>F89</f>
        <v>37.5</v>
      </c>
      <c r="G88" s="40">
        <f t="shared" si="20"/>
        <v>50</v>
      </c>
      <c r="H88" s="40">
        <f t="shared" si="20"/>
        <v>70</v>
      </c>
    </row>
    <row r="89" spans="1:8" ht="31.5" x14ac:dyDescent="0.25">
      <c r="A89" s="3" t="s">
        <v>46</v>
      </c>
      <c r="B89" s="39" t="s">
        <v>143</v>
      </c>
      <c r="C89" s="21">
        <v>240</v>
      </c>
      <c r="D89" s="19"/>
      <c r="E89" s="19"/>
      <c r="F89" s="40">
        <f>F90</f>
        <v>37.5</v>
      </c>
      <c r="G89" s="40">
        <f t="shared" si="20"/>
        <v>50</v>
      </c>
      <c r="H89" s="40">
        <f t="shared" si="20"/>
        <v>70</v>
      </c>
    </row>
    <row r="90" spans="1:8" ht="15.75" x14ac:dyDescent="0.25">
      <c r="A90" s="3" t="s">
        <v>29</v>
      </c>
      <c r="B90" s="39" t="s">
        <v>143</v>
      </c>
      <c r="C90" s="21">
        <v>240</v>
      </c>
      <c r="D90" s="19" t="s">
        <v>22</v>
      </c>
      <c r="E90" s="19" t="s">
        <v>17</v>
      </c>
      <c r="F90" s="40">
        <v>37.5</v>
      </c>
      <c r="G90" s="40">
        <v>50</v>
      </c>
      <c r="H90" s="40">
        <v>70</v>
      </c>
    </row>
    <row r="91" spans="1:8" ht="31.5" hidden="1" x14ac:dyDescent="0.25">
      <c r="A91" s="3" t="s">
        <v>78</v>
      </c>
      <c r="B91" s="44" t="s">
        <v>79</v>
      </c>
      <c r="C91" s="21"/>
      <c r="D91" s="19"/>
      <c r="E91" s="19"/>
      <c r="F91" s="40">
        <f>F92</f>
        <v>0</v>
      </c>
      <c r="G91" s="40">
        <f t="shared" ref="G91:H93" si="21">G92</f>
        <v>0</v>
      </c>
      <c r="H91" s="40">
        <f t="shared" si="21"/>
        <v>0</v>
      </c>
    </row>
    <row r="92" spans="1:8" ht="31.5" hidden="1" x14ac:dyDescent="0.25">
      <c r="A92" s="8" t="s">
        <v>45</v>
      </c>
      <c r="B92" s="44" t="s">
        <v>79</v>
      </c>
      <c r="C92" s="21">
        <v>200</v>
      </c>
      <c r="D92" s="19"/>
      <c r="E92" s="19"/>
      <c r="F92" s="40">
        <f>F93</f>
        <v>0</v>
      </c>
      <c r="G92" s="40">
        <f t="shared" si="21"/>
        <v>0</v>
      </c>
      <c r="H92" s="40">
        <f t="shared" si="21"/>
        <v>0</v>
      </c>
    </row>
    <row r="93" spans="1:8" ht="31.5" hidden="1" x14ac:dyDescent="0.25">
      <c r="A93" s="3" t="s">
        <v>46</v>
      </c>
      <c r="B93" s="44" t="s">
        <v>79</v>
      </c>
      <c r="C93" s="21">
        <v>240</v>
      </c>
      <c r="D93" s="19"/>
      <c r="E93" s="19"/>
      <c r="F93" s="40">
        <f>F94</f>
        <v>0</v>
      </c>
      <c r="G93" s="40">
        <f t="shared" si="21"/>
        <v>0</v>
      </c>
      <c r="H93" s="40">
        <f t="shared" si="21"/>
        <v>0</v>
      </c>
    </row>
    <row r="94" spans="1:8" ht="15.75" hidden="1" x14ac:dyDescent="0.25">
      <c r="A94" s="3" t="s">
        <v>29</v>
      </c>
      <c r="B94" s="44" t="s">
        <v>79</v>
      </c>
      <c r="C94" s="21">
        <v>240</v>
      </c>
      <c r="D94" s="19" t="s">
        <v>22</v>
      </c>
      <c r="E94" s="19" t="s">
        <v>17</v>
      </c>
      <c r="F94" s="40">
        <v>0</v>
      </c>
      <c r="G94" s="40">
        <v>0</v>
      </c>
      <c r="H94" s="40">
        <v>0</v>
      </c>
    </row>
    <row r="95" spans="1:8" ht="47.25" x14ac:dyDescent="0.25">
      <c r="A95" s="68" t="s">
        <v>146</v>
      </c>
      <c r="B95" s="72" t="s">
        <v>149</v>
      </c>
      <c r="C95" s="21"/>
      <c r="D95" s="19"/>
      <c r="E95" s="19"/>
      <c r="F95" s="32">
        <f>F96</f>
        <v>36.524509999999999</v>
      </c>
      <c r="G95" s="32">
        <f t="shared" ref="G95:H99" si="22">G96</f>
        <v>31.6</v>
      </c>
      <c r="H95" s="32">
        <f t="shared" si="22"/>
        <v>27.4</v>
      </c>
    </row>
    <row r="96" spans="1:8" ht="47.25" x14ac:dyDescent="0.25">
      <c r="A96" s="52" t="s">
        <v>147</v>
      </c>
      <c r="B96" s="44" t="s">
        <v>150</v>
      </c>
      <c r="C96" s="21"/>
      <c r="D96" s="19"/>
      <c r="E96" s="19"/>
      <c r="F96" s="40">
        <f>F97+F101</f>
        <v>36.524509999999999</v>
      </c>
      <c r="G96" s="40">
        <f t="shared" si="22"/>
        <v>31.6</v>
      </c>
      <c r="H96" s="40">
        <f t="shared" si="22"/>
        <v>27.4</v>
      </c>
    </row>
    <row r="97" spans="1:8" ht="47.25" x14ac:dyDescent="0.25">
      <c r="A97" s="52" t="s">
        <v>148</v>
      </c>
      <c r="B97" s="44" t="s">
        <v>151</v>
      </c>
      <c r="C97" s="21"/>
      <c r="D97" s="19"/>
      <c r="E97" s="19"/>
      <c r="F97" s="40">
        <f>F98</f>
        <v>25.6</v>
      </c>
      <c r="G97" s="40">
        <f t="shared" si="22"/>
        <v>31.6</v>
      </c>
      <c r="H97" s="40">
        <f t="shared" si="22"/>
        <v>27.4</v>
      </c>
    </row>
    <row r="98" spans="1:8" ht="31.5" x14ac:dyDescent="0.25">
      <c r="A98" s="8" t="s">
        <v>45</v>
      </c>
      <c r="B98" s="44" t="s">
        <v>151</v>
      </c>
      <c r="C98" s="30">
        <v>200</v>
      </c>
      <c r="D98" s="19"/>
      <c r="E98" s="19"/>
      <c r="F98" s="40">
        <f>F99</f>
        <v>25.6</v>
      </c>
      <c r="G98" s="40">
        <f t="shared" si="22"/>
        <v>31.6</v>
      </c>
      <c r="H98" s="40">
        <f t="shared" si="22"/>
        <v>27.4</v>
      </c>
    </row>
    <row r="99" spans="1:8" ht="31.5" x14ac:dyDescent="0.25">
      <c r="A99" s="3" t="s">
        <v>46</v>
      </c>
      <c r="B99" s="44" t="s">
        <v>151</v>
      </c>
      <c r="C99" s="30">
        <v>240</v>
      </c>
      <c r="D99" s="19"/>
      <c r="E99" s="19"/>
      <c r="F99" s="40">
        <f>F100</f>
        <v>25.6</v>
      </c>
      <c r="G99" s="40">
        <f t="shared" si="22"/>
        <v>31.6</v>
      </c>
      <c r="H99" s="40">
        <f t="shared" si="22"/>
        <v>27.4</v>
      </c>
    </row>
    <row r="100" spans="1:8" ht="15.75" x14ac:dyDescent="0.25">
      <c r="A100" s="73" t="s">
        <v>29</v>
      </c>
      <c r="B100" s="74" t="s">
        <v>151</v>
      </c>
      <c r="C100" s="75">
        <v>240</v>
      </c>
      <c r="D100" s="76" t="s">
        <v>22</v>
      </c>
      <c r="E100" s="76" t="s">
        <v>17</v>
      </c>
      <c r="F100" s="77">
        <v>25.6</v>
      </c>
      <c r="G100" s="77">
        <v>31.6</v>
      </c>
      <c r="H100" s="77">
        <v>27.4</v>
      </c>
    </row>
    <row r="101" spans="1:8" ht="31.5" x14ac:dyDescent="0.25">
      <c r="A101" s="8" t="s">
        <v>45</v>
      </c>
      <c r="B101" s="48" t="s">
        <v>199</v>
      </c>
      <c r="C101" s="30">
        <v>200</v>
      </c>
      <c r="D101" s="19"/>
      <c r="E101" s="19"/>
      <c r="F101" s="77">
        <f>F102</f>
        <v>10.92451</v>
      </c>
      <c r="G101" s="77">
        <f t="shared" ref="G101:H102" si="23">G102</f>
        <v>0</v>
      </c>
      <c r="H101" s="77">
        <f t="shared" si="23"/>
        <v>0</v>
      </c>
    </row>
    <row r="102" spans="1:8" ht="31.5" x14ac:dyDescent="0.25">
      <c r="A102" s="3" t="s">
        <v>46</v>
      </c>
      <c r="B102" s="48" t="s">
        <v>199</v>
      </c>
      <c r="C102" s="30">
        <v>240</v>
      </c>
      <c r="D102" s="19"/>
      <c r="E102" s="19"/>
      <c r="F102" s="77">
        <f>F103</f>
        <v>10.92451</v>
      </c>
      <c r="G102" s="77">
        <f t="shared" si="23"/>
        <v>0</v>
      </c>
      <c r="H102" s="77">
        <f t="shared" si="23"/>
        <v>0</v>
      </c>
    </row>
    <row r="103" spans="1:8" ht="15.75" x14ac:dyDescent="0.25">
      <c r="A103" s="73" t="s">
        <v>29</v>
      </c>
      <c r="B103" s="48" t="s">
        <v>199</v>
      </c>
      <c r="C103" s="75">
        <v>240</v>
      </c>
      <c r="D103" s="76" t="s">
        <v>22</v>
      </c>
      <c r="E103" s="76" t="s">
        <v>17</v>
      </c>
      <c r="F103" s="49">
        <f>7.8+3.12451</f>
        <v>10.92451</v>
      </c>
      <c r="G103" s="77">
        <v>0</v>
      </c>
      <c r="H103" s="77">
        <v>0</v>
      </c>
    </row>
    <row r="104" spans="1:8" ht="78.75" x14ac:dyDescent="0.25">
      <c r="A104" s="91" t="s">
        <v>206</v>
      </c>
      <c r="B104" s="10" t="s">
        <v>153</v>
      </c>
      <c r="C104" s="41"/>
      <c r="D104" s="36"/>
      <c r="E104" s="36"/>
      <c r="F104" s="42">
        <f>F105</f>
        <v>1201</v>
      </c>
      <c r="G104" s="42">
        <f t="shared" ref="G104:H105" si="24">G105</f>
        <v>0</v>
      </c>
      <c r="H104" s="42">
        <f t="shared" si="24"/>
        <v>0</v>
      </c>
    </row>
    <row r="105" spans="1:8" ht="63" x14ac:dyDescent="0.25">
      <c r="A105" s="43" t="s">
        <v>152</v>
      </c>
      <c r="B105" s="44" t="s">
        <v>154</v>
      </c>
      <c r="C105" s="45"/>
      <c r="D105" s="46"/>
      <c r="E105" s="46"/>
      <c r="F105" s="47">
        <f>F109+F112</f>
        <v>1201</v>
      </c>
      <c r="G105" s="47">
        <f t="shared" si="24"/>
        <v>0</v>
      </c>
      <c r="H105" s="47">
        <f t="shared" si="24"/>
        <v>0</v>
      </c>
    </row>
    <row r="106" spans="1:8" ht="31.5" x14ac:dyDescent="0.25">
      <c r="A106" s="3" t="s">
        <v>78</v>
      </c>
      <c r="B106" s="48" t="s">
        <v>155</v>
      </c>
      <c r="C106" s="30"/>
      <c r="D106" s="19"/>
      <c r="E106" s="19"/>
      <c r="F106" s="49">
        <f>F107</f>
        <v>800</v>
      </c>
      <c r="G106" s="49">
        <f t="shared" ref="G106:H108" si="25">G107</f>
        <v>0</v>
      </c>
      <c r="H106" s="49">
        <f t="shared" si="25"/>
        <v>0</v>
      </c>
    </row>
    <row r="107" spans="1:8" ht="31.5" x14ac:dyDescent="0.25">
      <c r="A107" s="8" t="s">
        <v>45</v>
      </c>
      <c r="B107" s="48" t="s">
        <v>155</v>
      </c>
      <c r="C107" s="30">
        <v>200</v>
      </c>
      <c r="D107" s="19"/>
      <c r="E107" s="19"/>
      <c r="F107" s="49">
        <f>F108</f>
        <v>800</v>
      </c>
      <c r="G107" s="49">
        <f>G108</f>
        <v>0</v>
      </c>
      <c r="H107" s="49">
        <f>H108</f>
        <v>0</v>
      </c>
    </row>
    <row r="108" spans="1:8" ht="31.5" x14ac:dyDescent="0.25">
      <c r="A108" s="50" t="s">
        <v>46</v>
      </c>
      <c r="B108" s="48" t="s">
        <v>155</v>
      </c>
      <c r="C108" s="30">
        <v>240</v>
      </c>
      <c r="D108" s="19"/>
      <c r="E108" s="19"/>
      <c r="F108" s="49">
        <f>F109</f>
        <v>800</v>
      </c>
      <c r="G108" s="49">
        <f t="shared" si="25"/>
        <v>0</v>
      </c>
      <c r="H108" s="49">
        <f t="shared" si="25"/>
        <v>0</v>
      </c>
    </row>
    <row r="109" spans="1:8" ht="47.25" x14ac:dyDescent="0.25">
      <c r="A109" s="8" t="s">
        <v>49</v>
      </c>
      <c r="B109" s="48" t="s">
        <v>155</v>
      </c>
      <c r="C109" s="30">
        <v>240</v>
      </c>
      <c r="D109" s="31" t="s">
        <v>17</v>
      </c>
      <c r="E109" s="31" t="s">
        <v>200</v>
      </c>
      <c r="F109" s="40">
        <v>800</v>
      </c>
      <c r="G109" s="40">
        <v>0</v>
      </c>
      <c r="H109" s="40">
        <v>0</v>
      </c>
    </row>
    <row r="110" spans="1:8" ht="31.5" x14ac:dyDescent="0.25">
      <c r="A110" s="8" t="s">
        <v>45</v>
      </c>
      <c r="B110" s="48" t="s">
        <v>155</v>
      </c>
      <c r="C110" s="30">
        <v>200</v>
      </c>
      <c r="D110" s="19"/>
      <c r="E110" s="19"/>
      <c r="F110" s="49">
        <f>F111</f>
        <v>401</v>
      </c>
      <c r="G110" s="49">
        <f>G111</f>
        <v>0</v>
      </c>
      <c r="H110" s="49">
        <f>H111</f>
        <v>0</v>
      </c>
    </row>
    <row r="111" spans="1:8" ht="31.5" x14ac:dyDescent="0.25">
      <c r="A111" s="50" t="s">
        <v>46</v>
      </c>
      <c r="B111" s="48" t="s">
        <v>155</v>
      </c>
      <c r="C111" s="30">
        <v>240</v>
      </c>
      <c r="D111" s="19"/>
      <c r="E111" s="19"/>
      <c r="F111" s="49">
        <f>F112</f>
        <v>401</v>
      </c>
      <c r="G111" s="49">
        <f t="shared" ref="G111:H111" si="26">G112</f>
        <v>0</v>
      </c>
      <c r="H111" s="49">
        <f t="shared" si="26"/>
        <v>0</v>
      </c>
    </row>
    <row r="112" spans="1:8" ht="15.75" x14ac:dyDescent="0.25">
      <c r="A112" s="3" t="s">
        <v>29</v>
      </c>
      <c r="B112" s="48" t="s">
        <v>155</v>
      </c>
      <c r="C112" s="21">
        <v>240</v>
      </c>
      <c r="D112" s="19" t="s">
        <v>22</v>
      </c>
      <c r="E112" s="19" t="s">
        <v>17</v>
      </c>
      <c r="F112" s="40">
        <v>401</v>
      </c>
      <c r="G112" s="40">
        <v>0</v>
      </c>
      <c r="H112" s="40">
        <v>0</v>
      </c>
    </row>
    <row r="113" spans="1:8" ht="47.25" x14ac:dyDescent="0.25">
      <c r="A113" s="7" t="s">
        <v>141</v>
      </c>
      <c r="B113" s="10" t="s">
        <v>188</v>
      </c>
      <c r="C113" s="21"/>
      <c r="D113" s="19"/>
      <c r="E113" s="19"/>
      <c r="F113" s="32">
        <f>F114</f>
        <v>760</v>
      </c>
      <c r="G113" s="32">
        <f t="shared" ref="G113:H120" si="27">G114</f>
        <v>84.3</v>
      </c>
      <c r="H113" s="32">
        <f t="shared" si="27"/>
        <v>0</v>
      </c>
    </row>
    <row r="114" spans="1:8" ht="31.5" x14ac:dyDescent="0.25">
      <c r="A114" s="8" t="s">
        <v>214</v>
      </c>
      <c r="B114" s="9" t="s">
        <v>189</v>
      </c>
      <c r="C114" s="21"/>
      <c r="D114" s="19"/>
      <c r="E114" s="19"/>
      <c r="F114" s="40">
        <f>F115</f>
        <v>760</v>
      </c>
      <c r="G114" s="40">
        <f t="shared" si="27"/>
        <v>84.3</v>
      </c>
      <c r="H114" s="40">
        <f t="shared" si="27"/>
        <v>0</v>
      </c>
    </row>
    <row r="115" spans="1:8" ht="15.75" x14ac:dyDescent="0.25">
      <c r="A115" s="3" t="s">
        <v>213</v>
      </c>
      <c r="B115" s="9" t="s">
        <v>190</v>
      </c>
      <c r="C115" s="21"/>
      <c r="D115" s="19"/>
      <c r="E115" s="19"/>
      <c r="F115" s="40">
        <f>F119+F116</f>
        <v>760</v>
      </c>
      <c r="G115" s="40">
        <f>G119+G116</f>
        <v>84.3</v>
      </c>
      <c r="H115" s="40">
        <f>H119</f>
        <v>0</v>
      </c>
    </row>
    <row r="116" spans="1:8" ht="31.5" x14ac:dyDescent="0.25">
      <c r="A116" s="8" t="s">
        <v>45</v>
      </c>
      <c r="B116" s="9" t="s">
        <v>190</v>
      </c>
      <c r="C116" s="21">
        <v>200</v>
      </c>
      <c r="D116" s="19"/>
      <c r="E116" s="19"/>
      <c r="F116" s="40">
        <f>F117</f>
        <v>152</v>
      </c>
      <c r="G116" s="40">
        <f t="shared" ref="G116:H116" si="28">G117</f>
        <v>0</v>
      </c>
      <c r="H116" s="40">
        <f t="shared" si="28"/>
        <v>0</v>
      </c>
    </row>
    <row r="117" spans="1:8" ht="31.5" x14ac:dyDescent="0.25">
      <c r="A117" s="3" t="s">
        <v>46</v>
      </c>
      <c r="B117" s="9" t="s">
        <v>190</v>
      </c>
      <c r="C117" s="21">
        <v>240</v>
      </c>
      <c r="D117" s="19"/>
      <c r="E117" s="19"/>
      <c r="F117" s="40">
        <v>152</v>
      </c>
      <c r="G117" s="40">
        <v>0</v>
      </c>
      <c r="H117" s="40">
        <v>0</v>
      </c>
    </row>
    <row r="118" spans="1:8" ht="15.75" x14ac:dyDescent="0.25">
      <c r="A118" s="71" t="s">
        <v>31</v>
      </c>
      <c r="B118" s="9" t="s">
        <v>190</v>
      </c>
      <c r="C118" s="21">
        <v>240</v>
      </c>
      <c r="D118" s="19" t="s">
        <v>11</v>
      </c>
      <c r="E118" s="19" t="s">
        <v>20</v>
      </c>
      <c r="F118" s="40">
        <v>152</v>
      </c>
      <c r="G118" s="40">
        <v>0</v>
      </c>
      <c r="H118" s="40">
        <v>0</v>
      </c>
    </row>
    <row r="119" spans="1:8" ht="31.5" x14ac:dyDescent="0.25">
      <c r="A119" s="8" t="s">
        <v>45</v>
      </c>
      <c r="B119" s="9" t="s">
        <v>190</v>
      </c>
      <c r="C119" s="21">
        <v>200</v>
      </c>
      <c r="D119" s="19"/>
      <c r="E119" s="19"/>
      <c r="F119" s="40">
        <f>F120</f>
        <v>608</v>
      </c>
      <c r="G119" s="40">
        <f t="shared" si="27"/>
        <v>84.3</v>
      </c>
      <c r="H119" s="40">
        <f t="shared" si="27"/>
        <v>0</v>
      </c>
    </row>
    <row r="120" spans="1:8" ht="31.5" x14ac:dyDescent="0.25">
      <c r="A120" s="3" t="s">
        <v>46</v>
      </c>
      <c r="B120" s="9" t="s">
        <v>190</v>
      </c>
      <c r="C120" s="21">
        <v>240</v>
      </c>
      <c r="D120" s="19"/>
      <c r="E120" s="19"/>
      <c r="F120" s="40">
        <f>F121</f>
        <v>608</v>
      </c>
      <c r="G120" s="40">
        <f t="shared" si="27"/>
        <v>84.3</v>
      </c>
      <c r="H120" s="40">
        <f t="shared" si="27"/>
        <v>0</v>
      </c>
    </row>
    <row r="121" spans="1:8" ht="15.75" x14ac:dyDescent="0.25">
      <c r="A121" s="3" t="s">
        <v>29</v>
      </c>
      <c r="B121" s="9" t="s">
        <v>190</v>
      </c>
      <c r="C121" s="21">
        <v>240</v>
      </c>
      <c r="D121" s="19" t="s">
        <v>22</v>
      </c>
      <c r="E121" s="19" t="s">
        <v>17</v>
      </c>
      <c r="F121" s="40">
        <f>760-152</f>
        <v>608</v>
      </c>
      <c r="G121" s="40">
        <v>84.3</v>
      </c>
      <c r="H121" s="40">
        <v>0</v>
      </c>
    </row>
    <row r="122" spans="1:8" ht="15.75" x14ac:dyDescent="0.25">
      <c r="A122" s="78" t="s">
        <v>80</v>
      </c>
      <c r="B122" s="19"/>
      <c r="C122" s="21"/>
      <c r="D122" s="19"/>
      <c r="E122" s="19"/>
      <c r="F122" s="32">
        <f>F123+F159+F169</f>
        <v>8687.9767300000003</v>
      </c>
      <c r="G122" s="32">
        <f t="shared" ref="G122:H122" si="29">G123+G159+G169</f>
        <v>10133.570230000001</v>
      </c>
      <c r="H122" s="32">
        <f t="shared" si="29"/>
        <v>11553.759890000001</v>
      </c>
    </row>
    <row r="123" spans="1:8" s="4" customFormat="1" ht="70.5" customHeight="1" x14ac:dyDescent="0.25">
      <c r="A123" s="68" t="s">
        <v>81</v>
      </c>
      <c r="B123" s="67" t="s">
        <v>82</v>
      </c>
      <c r="C123" s="64"/>
      <c r="D123" s="67"/>
      <c r="E123" s="67"/>
      <c r="F123" s="42">
        <f>F124+F153</f>
        <v>7173.4857300000003</v>
      </c>
      <c r="G123" s="42">
        <f>G124+G153</f>
        <v>6907.2390000000005</v>
      </c>
      <c r="H123" s="42">
        <f>H124+H153</f>
        <v>7148.170000000001</v>
      </c>
    </row>
    <row r="124" spans="1:8" s="4" customFormat="1" ht="63" x14ac:dyDescent="0.25">
      <c r="A124" s="52" t="s">
        <v>83</v>
      </c>
      <c r="B124" s="59" t="s">
        <v>84</v>
      </c>
      <c r="C124" s="64"/>
      <c r="D124" s="67"/>
      <c r="E124" s="67"/>
      <c r="F124" s="42">
        <f t="shared" ref="F124:G124" si="30">F125</f>
        <v>6221.67173</v>
      </c>
      <c r="G124" s="42">
        <f t="shared" si="30"/>
        <v>5917.3520000000008</v>
      </c>
      <c r="H124" s="42">
        <f>H125</f>
        <v>6118.688000000001</v>
      </c>
    </row>
    <row r="125" spans="1:8" s="4" customFormat="1" ht="15.75" x14ac:dyDescent="0.25">
      <c r="A125" s="8" t="s">
        <v>32</v>
      </c>
      <c r="B125" s="59" t="s">
        <v>85</v>
      </c>
      <c r="C125" s="64"/>
      <c r="D125" s="67"/>
      <c r="E125" s="67"/>
      <c r="F125" s="42">
        <f>F126+F136+F149</f>
        <v>6221.67173</v>
      </c>
      <c r="G125" s="42">
        <f>G126+G136+G149</f>
        <v>5917.3520000000008</v>
      </c>
      <c r="H125" s="42">
        <f>H126+H136+H149</f>
        <v>6118.688000000001</v>
      </c>
    </row>
    <row r="126" spans="1:8" s="4" customFormat="1" ht="27.75" customHeight="1" x14ac:dyDescent="0.25">
      <c r="A126" s="52" t="s">
        <v>86</v>
      </c>
      <c r="B126" s="65" t="s">
        <v>87</v>
      </c>
      <c r="C126" s="64"/>
      <c r="D126" s="67"/>
      <c r="E126" s="67"/>
      <c r="F126" s="42">
        <f>F127+F130+F133</f>
        <v>5930.3987299999999</v>
      </c>
      <c r="G126" s="42">
        <f t="shared" ref="G126:H126" si="31">G127+G130</f>
        <v>5913.8320000000003</v>
      </c>
      <c r="H126" s="42">
        <f t="shared" si="31"/>
        <v>6115.1680000000006</v>
      </c>
    </row>
    <row r="127" spans="1:8" s="4" customFormat="1" ht="78.75" x14ac:dyDescent="0.25">
      <c r="A127" s="52" t="s">
        <v>6</v>
      </c>
      <c r="B127" s="31" t="s">
        <v>87</v>
      </c>
      <c r="C127" s="39" t="s">
        <v>7</v>
      </c>
      <c r="D127" s="65"/>
      <c r="E127" s="65"/>
      <c r="F127" s="40">
        <f t="shared" ref="F127:H128" si="32">F128</f>
        <v>4849.8270000000002</v>
      </c>
      <c r="G127" s="40">
        <f t="shared" si="32"/>
        <v>5043.42</v>
      </c>
      <c r="H127" s="40">
        <f t="shared" si="32"/>
        <v>5244.7560000000003</v>
      </c>
    </row>
    <row r="128" spans="1:8" s="4" customFormat="1" ht="31.5" x14ac:dyDescent="0.25">
      <c r="A128" s="51" t="s">
        <v>88</v>
      </c>
      <c r="B128" s="31" t="s">
        <v>87</v>
      </c>
      <c r="C128" s="39" t="s">
        <v>89</v>
      </c>
      <c r="D128" s="65"/>
      <c r="E128" s="65"/>
      <c r="F128" s="40">
        <f t="shared" si="32"/>
        <v>4849.8270000000002</v>
      </c>
      <c r="G128" s="40">
        <f t="shared" si="32"/>
        <v>5043.42</v>
      </c>
      <c r="H128" s="40">
        <f>H129</f>
        <v>5244.7560000000003</v>
      </c>
    </row>
    <row r="129" spans="1:8" s="4" customFormat="1" ht="47.25" x14ac:dyDescent="0.25">
      <c r="A129" s="51" t="s">
        <v>33</v>
      </c>
      <c r="B129" s="65" t="s">
        <v>87</v>
      </c>
      <c r="C129" s="31" t="s">
        <v>89</v>
      </c>
      <c r="D129" s="31" t="s">
        <v>12</v>
      </c>
      <c r="E129" s="31" t="s">
        <v>11</v>
      </c>
      <c r="F129" s="40">
        <v>4849.8270000000002</v>
      </c>
      <c r="G129" s="40">
        <v>5043.42</v>
      </c>
      <c r="H129" s="40">
        <v>5244.7560000000003</v>
      </c>
    </row>
    <row r="130" spans="1:8" s="4" customFormat="1" ht="40.5" customHeight="1" x14ac:dyDescent="0.25">
      <c r="A130" s="51" t="s">
        <v>9</v>
      </c>
      <c r="B130" s="65" t="s">
        <v>87</v>
      </c>
      <c r="C130" s="31" t="s">
        <v>10</v>
      </c>
      <c r="D130" s="65"/>
      <c r="E130" s="31"/>
      <c r="F130" s="40">
        <f t="shared" ref="F130:G131" si="33">F131</f>
        <v>974.97167999999999</v>
      </c>
      <c r="G130" s="40">
        <f t="shared" si="33"/>
        <v>870.41200000000003</v>
      </c>
      <c r="H130" s="40">
        <f>H131</f>
        <v>870.41200000000003</v>
      </c>
    </row>
    <row r="131" spans="1:8" s="4" customFormat="1" ht="31.5" x14ac:dyDescent="0.25">
      <c r="A131" s="51" t="s">
        <v>46</v>
      </c>
      <c r="B131" s="65" t="s">
        <v>87</v>
      </c>
      <c r="C131" s="31" t="s">
        <v>90</v>
      </c>
      <c r="D131" s="65"/>
      <c r="E131" s="65"/>
      <c r="F131" s="40">
        <f t="shared" si="33"/>
        <v>974.97167999999999</v>
      </c>
      <c r="G131" s="40">
        <f t="shared" si="33"/>
        <v>870.41200000000003</v>
      </c>
      <c r="H131" s="40">
        <f>H132</f>
        <v>870.41200000000003</v>
      </c>
    </row>
    <row r="132" spans="1:8" s="4" customFormat="1" ht="47.25" x14ac:dyDescent="0.25">
      <c r="A132" s="51" t="s">
        <v>33</v>
      </c>
      <c r="B132" s="65" t="s">
        <v>87</v>
      </c>
      <c r="C132" s="31" t="s">
        <v>90</v>
      </c>
      <c r="D132" s="31" t="s">
        <v>12</v>
      </c>
      <c r="E132" s="31" t="s">
        <v>11</v>
      </c>
      <c r="F132" s="40">
        <f>882.75+54.72-0.00005+37.50173</f>
        <v>974.97167999999999</v>
      </c>
      <c r="G132" s="40">
        <v>870.41200000000003</v>
      </c>
      <c r="H132" s="40">
        <v>870.41200000000003</v>
      </c>
    </row>
    <row r="133" spans="1:8" s="4" customFormat="1" ht="21.75" customHeight="1" x14ac:dyDescent="0.25">
      <c r="A133" s="58" t="s">
        <v>13</v>
      </c>
      <c r="B133" s="65" t="s">
        <v>87</v>
      </c>
      <c r="C133" s="59">
        <v>800</v>
      </c>
      <c r="D133" s="39"/>
      <c r="E133" s="39"/>
      <c r="F133" s="49">
        <f>F134</f>
        <v>105.60005</v>
      </c>
      <c r="G133" s="49">
        <f t="shared" ref="G133:H134" si="34">G134</f>
        <v>0</v>
      </c>
      <c r="H133" s="49">
        <f t="shared" si="34"/>
        <v>0</v>
      </c>
    </row>
    <row r="134" spans="1:8" s="4" customFormat="1" ht="21.75" customHeight="1" x14ac:dyDescent="0.25">
      <c r="A134" s="51" t="s">
        <v>144</v>
      </c>
      <c r="B134" s="65" t="s">
        <v>87</v>
      </c>
      <c r="C134" s="59">
        <v>850</v>
      </c>
      <c r="D134" s="39"/>
      <c r="E134" s="39"/>
      <c r="F134" s="49">
        <f>F135</f>
        <v>105.60005</v>
      </c>
      <c r="G134" s="49">
        <f t="shared" si="34"/>
        <v>0</v>
      </c>
      <c r="H134" s="49">
        <f t="shared" si="34"/>
        <v>0</v>
      </c>
    </row>
    <row r="135" spans="1:8" s="4" customFormat="1" ht="47.25" x14ac:dyDescent="0.25">
      <c r="A135" s="51" t="s">
        <v>33</v>
      </c>
      <c r="B135" s="65" t="s">
        <v>87</v>
      </c>
      <c r="C135" s="31" t="s">
        <v>182</v>
      </c>
      <c r="D135" s="31" t="s">
        <v>12</v>
      </c>
      <c r="E135" s="31" t="s">
        <v>11</v>
      </c>
      <c r="F135" s="40">
        <f>105.6+0.00005</f>
        <v>105.60005</v>
      </c>
      <c r="G135" s="40">
        <v>0</v>
      </c>
      <c r="H135" s="40">
        <v>0</v>
      </c>
    </row>
    <row r="136" spans="1:8" s="4" customFormat="1" ht="47.25" x14ac:dyDescent="0.25">
      <c r="A136" s="52" t="s">
        <v>91</v>
      </c>
      <c r="B136" s="59" t="s">
        <v>92</v>
      </c>
      <c r="C136" s="31"/>
      <c r="D136" s="31"/>
      <c r="E136" s="31"/>
      <c r="F136" s="40">
        <f>F137+F141+F145</f>
        <v>287.75300000000004</v>
      </c>
      <c r="G136" s="40">
        <f t="shared" ref="G136:H136" si="35">G137+G141+G145</f>
        <v>0</v>
      </c>
      <c r="H136" s="40">
        <f t="shared" si="35"/>
        <v>0</v>
      </c>
    </row>
    <row r="137" spans="1:8" s="4" customFormat="1" ht="51.75" customHeight="1" x14ac:dyDescent="0.25">
      <c r="A137" s="3" t="s">
        <v>173</v>
      </c>
      <c r="B137" s="31" t="s">
        <v>93</v>
      </c>
      <c r="C137" s="31"/>
      <c r="D137" s="31"/>
      <c r="E137" s="31"/>
      <c r="F137" s="40">
        <f t="shared" ref="F137:F138" si="36">F138</f>
        <v>208.5</v>
      </c>
      <c r="G137" s="40">
        <f t="shared" ref="G137" si="37">G138+G142+G146</f>
        <v>0</v>
      </c>
      <c r="H137" s="40">
        <f>H138</f>
        <v>0</v>
      </c>
    </row>
    <row r="138" spans="1:8" s="4" customFormat="1" ht="15.75" x14ac:dyDescent="0.25">
      <c r="A138" s="52" t="s">
        <v>94</v>
      </c>
      <c r="B138" s="31" t="s">
        <v>93</v>
      </c>
      <c r="C138" s="31" t="s">
        <v>18</v>
      </c>
      <c r="D138" s="31"/>
      <c r="E138" s="31"/>
      <c r="F138" s="40">
        <f t="shared" si="36"/>
        <v>208.5</v>
      </c>
      <c r="G138" s="40">
        <f t="shared" ref="G138" si="38">G139+G143+G147</f>
        <v>0</v>
      </c>
      <c r="H138" s="40">
        <f>H139</f>
        <v>0</v>
      </c>
    </row>
    <row r="139" spans="1:8" s="4" customFormat="1" ht="15.75" x14ac:dyDescent="0.25">
      <c r="A139" s="52" t="s">
        <v>95</v>
      </c>
      <c r="B139" s="31" t="s">
        <v>93</v>
      </c>
      <c r="C139" s="31" t="s">
        <v>96</v>
      </c>
      <c r="D139" s="31"/>
      <c r="E139" s="31"/>
      <c r="F139" s="40">
        <f>F140</f>
        <v>208.5</v>
      </c>
      <c r="G139" s="40">
        <f t="shared" ref="G139" si="39">G140+G144+G148</f>
        <v>0</v>
      </c>
      <c r="H139" s="40">
        <v>0</v>
      </c>
    </row>
    <row r="140" spans="1:8" s="4" customFormat="1" ht="57" customHeight="1" x14ac:dyDescent="0.25">
      <c r="A140" s="51" t="s">
        <v>33</v>
      </c>
      <c r="B140" s="31" t="s">
        <v>93</v>
      </c>
      <c r="C140" s="31" t="s">
        <v>96</v>
      </c>
      <c r="D140" s="31" t="s">
        <v>12</v>
      </c>
      <c r="E140" s="31" t="s">
        <v>11</v>
      </c>
      <c r="F140" s="40">
        <v>208.5</v>
      </c>
      <c r="G140" s="40">
        <v>0</v>
      </c>
      <c r="H140" s="40">
        <v>0</v>
      </c>
    </row>
    <row r="141" spans="1:8" s="4" customFormat="1" ht="47.25" x14ac:dyDescent="0.25">
      <c r="A141" s="66" t="s">
        <v>196</v>
      </c>
      <c r="B141" s="59" t="s">
        <v>97</v>
      </c>
      <c r="C141" s="31"/>
      <c r="D141" s="31"/>
      <c r="E141" s="31"/>
      <c r="F141" s="40">
        <f t="shared" ref="F141:G143" si="40">F142</f>
        <v>52.463000000000001</v>
      </c>
      <c r="G141" s="40">
        <f t="shared" si="40"/>
        <v>0</v>
      </c>
      <c r="H141" s="40">
        <f>H142</f>
        <v>0</v>
      </c>
    </row>
    <row r="142" spans="1:8" s="4" customFormat="1" ht="15.75" x14ac:dyDescent="0.25">
      <c r="A142" s="52" t="s">
        <v>94</v>
      </c>
      <c r="B142" s="59" t="s">
        <v>97</v>
      </c>
      <c r="C142" s="31" t="s">
        <v>18</v>
      </c>
      <c r="D142" s="31"/>
      <c r="E142" s="31"/>
      <c r="F142" s="40">
        <f t="shared" si="40"/>
        <v>52.463000000000001</v>
      </c>
      <c r="G142" s="40">
        <f t="shared" si="40"/>
        <v>0</v>
      </c>
      <c r="H142" s="40">
        <f>H143</f>
        <v>0</v>
      </c>
    </row>
    <row r="143" spans="1:8" s="4" customFormat="1" ht="15.75" x14ac:dyDescent="0.25">
      <c r="A143" s="52" t="s">
        <v>95</v>
      </c>
      <c r="B143" s="59" t="s">
        <v>97</v>
      </c>
      <c r="C143" s="31" t="s">
        <v>96</v>
      </c>
      <c r="D143" s="31"/>
      <c r="E143" s="31"/>
      <c r="F143" s="40">
        <f t="shared" si="40"/>
        <v>52.463000000000001</v>
      </c>
      <c r="G143" s="40">
        <f t="shared" si="40"/>
        <v>0</v>
      </c>
      <c r="H143" s="40">
        <f>H144</f>
        <v>0</v>
      </c>
    </row>
    <row r="144" spans="1:8" s="4" customFormat="1" ht="47.25" x14ac:dyDescent="0.25">
      <c r="A144" s="51" t="s">
        <v>34</v>
      </c>
      <c r="B144" s="59" t="s">
        <v>97</v>
      </c>
      <c r="C144" s="31" t="s">
        <v>96</v>
      </c>
      <c r="D144" s="31" t="s">
        <v>12</v>
      </c>
      <c r="E144" s="31" t="s">
        <v>8</v>
      </c>
      <c r="F144" s="40">
        <v>52.463000000000001</v>
      </c>
      <c r="G144" s="40">
        <v>0</v>
      </c>
      <c r="H144" s="40">
        <v>0</v>
      </c>
    </row>
    <row r="145" spans="1:256" s="4" customFormat="1" ht="47.25" x14ac:dyDescent="0.25">
      <c r="A145" s="52" t="s">
        <v>98</v>
      </c>
      <c r="B145" s="59" t="s">
        <v>99</v>
      </c>
      <c r="C145" s="31"/>
      <c r="D145" s="31"/>
      <c r="E145" s="31"/>
      <c r="F145" s="40">
        <f t="shared" ref="F145:G147" si="41">F146</f>
        <v>26.79</v>
      </c>
      <c r="G145" s="40">
        <f t="shared" si="41"/>
        <v>0</v>
      </c>
      <c r="H145" s="40">
        <f>H146</f>
        <v>0</v>
      </c>
    </row>
    <row r="146" spans="1:256" s="4" customFormat="1" ht="15.75" x14ac:dyDescent="0.25">
      <c r="A146" s="52" t="s">
        <v>94</v>
      </c>
      <c r="B146" s="59" t="s">
        <v>99</v>
      </c>
      <c r="C146" s="31" t="s">
        <v>18</v>
      </c>
      <c r="D146" s="31"/>
      <c r="E146" s="31"/>
      <c r="F146" s="40">
        <f t="shared" si="41"/>
        <v>26.79</v>
      </c>
      <c r="G146" s="40">
        <f t="shared" si="41"/>
        <v>0</v>
      </c>
      <c r="H146" s="40">
        <f>H147</f>
        <v>0</v>
      </c>
    </row>
    <row r="147" spans="1:256" s="4" customFormat="1" ht="15.75" x14ac:dyDescent="0.25">
      <c r="A147" s="52" t="s">
        <v>95</v>
      </c>
      <c r="B147" s="59" t="s">
        <v>99</v>
      </c>
      <c r="C147" s="31" t="s">
        <v>96</v>
      </c>
      <c r="D147" s="31"/>
      <c r="E147" s="31"/>
      <c r="F147" s="40">
        <f t="shared" si="41"/>
        <v>26.79</v>
      </c>
      <c r="G147" s="40">
        <f t="shared" si="41"/>
        <v>0</v>
      </c>
      <c r="H147" s="40">
        <f>H148</f>
        <v>0</v>
      </c>
    </row>
    <row r="148" spans="1:256" s="4" customFormat="1" ht="69" customHeight="1" x14ac:dyDescent="0.25">
      <c r="A148" s="51" t="s">
        <v>33</v>
      </c>
      <c r="B148" s="59" t="s">
        <v>99</v>
      </c>
      <c r="C148" s="39" t="s">
        <v>96</v>
      </c>
      <c r="D148" s="31" t="s">
        <v>12</v>
      </c>
      <c r="E148" s="31" t="s">
        <v>11</v>
      </c>
      <c r="F148" s="40">
        <v>26.79</v>
      </c>
      <c r="G148" s="40">
        <v>0</v>
      </c>
      <c r="H148" s="40">
        <v>0</v>
      </c>
    </row>
    <row r="149" spans="1:256" s="4" customFormat="1" ht="78.75" x14ac:dyDescent="0.25">
      <c r="A149" s="51" t="s">
        <v>100</v>
      </c>
      <c r="B149" s="59" t="s">
        <v>101</v>
      </c>
      <c r="C149" s="39"/>
      <c r="D149" s="59"/>
      <c r="E149" s="59"/>
      <c r="F149" s="40">
        <f t="shared" ref="F149:G151" si="42">F150</f>
        <v>3.52</v>
      </c>
      <c r="G149" s="40">
        <f t="shared" si="42"/>
        <v>3.52</v>
      </c>
      <c r="H149" s="40">
        <f>H150</f>
        <v>3.52</v>
      </c>
    </row>
    <row r="150" spans="1:256" s="4" customFormat="1" ht="31.5" x14ac:dyDescent="0.25">
      <c r="A150" s="51" t="s">
        <v>9</v>
      </c>
      <c r="B150" s="59" t="s">
        <v>101</v>
      </c>
      <c r="C150" s="39" t="s">
        <v>10</v>
      </c>
      <c r="D150" s="59"/>
      <c r="E150" s="59"/>
      <c r="F150" s="40">
        <f t="shared" si="42"/>
        <v>3.52</v>
      </c>
      <c r="G150" s="40">
        <f t="shared" si="42"/>
        <v>3.52</v>
      </c>
      <c r="H150" s="40">
        <f>H151</f>
        <v>3.52</v>
      </c>
    </row>
    <row r="151" spans="1:256" s="4" customFormat="1" ht="31.5" x14ac:dyDescent="0.25">
      <c r="A151" s="51" t="s">
        <v>46</v>
      </c>
      <c r="B151" s="59" t="s">
        <v>101</v>
      </c>
      <c r="C151" s="39" t="s">
        <v>90</v>
      </c>
      <c r="D151" s="59"/>
      <c r="E151" s="59"/>
      <c r="F151" s="40">
        <f t="shared" si="42"/>
        <v>3.52</v>
      </c>
      <c r="G151" s="40">
        <f t="shared" si="42"/>
        <v>3.52</v>
      </c>
      <c r="H151" s="40">
        <f>H152</f>
        <v>3.52</v>
      </c>
    </row>
    <row r="152" spans="1:256" s="4" customFormat="1" ht="31.5" x14ac:dyDescent="0.25">
      <c r="A152" s="52" t="s">
        <v>102</v>
      </c>
      <c r="B152" s="59" t="s">
        <v>101</v>
      </c>
      <c r="C152" s="39" t="s">
        <v>90</v>
      </c>
      <c r="D152" s="39" t="s">
        <v>17</v>
      </c>
      <c r="E152" s="39" t="s">
        <v>30</v>
      </c>
      <c r="F152" s="49">
        <v>3.52</v>
      </c>
      <c r="G152" s="49">
        <v>3.52</v>
      </c>
      <c r="H152" s="40">
        <v>3.52</v>
      </c>
    </row>
    <row r="153" spans="1:256" s="4" customFormat="1" ht="51" customHeight="1" x14ac:dyDescent="0.25">
      <c r="A153" s="62" t="s">
        <v>103</v>
      </c>
      <c r="B153" s="63" t="s">
        <v>104</v>
      </c>
      <c r="C153" s="64"/>
      <c r="D153" s="63"/>
      <c r="E153" s="63"/>
      <c r="F153" s="32">
        <f t="shared" ref="F153:G153" si="43">F155</f>
        <v>951.81399999999996</v>
      </c>
      <c r="G153" s="32">
        <f t="shared" si="43"/>
        <v>989.88699999999994</v>
      </c>
      <c r="H153" s="32">
        <f>H155</f>
        <v>1029.482</v>
      </c>
    </row>
    <row r="154" spans="1:256" s="4" customFormat="1" ht="16.5" customHeight="1" x14ac:dyDescent="0.25">
      <c r="A154" s="51" t="s">
        <v>32</v>
      </c>
      <c r="B154" s="65" t="s">
        <v>105</v>
      </c>
      <c r="C154" s="31"/>
      <c r="D154" s="31"/>
      <c r="E154" s="31"/>
      <c r="F154" s="40">
        <f t="shared" ref="F154:G154" si="44">F155</f>
        <v>951.81399999999996</v>
      </c>
      <c r="G154" s="40">
        <f t="shared" si="44"/>
        <v>989.88699999999994</v>
      </c>
      <c r="H154" s="40">
        <f>H155</f>
        <v>1029.482</v>
      </c>
    </row>
    <row r="155" spans="1:256" s="26" customFormat="1" ht="47.25" x14ac:dyDescent="0.25">
      <c r="A155" s="52" t="s">
        <v>103</v>
      </c>
      <c r="B155" s="65" t="s">
        <v>106</v>
      </c>
      <c r="C155" s="31"/>
      <c r="D155" s="31"/>
      <c r="E155" s="31"/>
      <c r="F155" s="40">
        <f t="shared" ref="F155:G155" si="45">F158</f>
        <v>951.81399999999996</v>
      </c>
      <c r="G155" s="40">
        <f t="shared" si="45"/>
        <v>989.88699999999994</v>
      </c>
      <c r="H155" s="40">
        <f>H158</f>
        <v>1029.482</v>
      </c>
      <c r="I155" s="22"/>
      <c r="J155" s="92"/>
      <c r="K155" s="23"/>
      <c r="L155" s="92"/>
      <c r="M155" s="22"/>
      <c r="N155" s="24"/>
      <c r="O155" s="22"/>
      <c r="P155" s="25"/>
      <c r="Q155" s="92"/>
      <c r="R155" s="23"/>
      <c r="S155" s="92"/>
      <c r="T155" s="22"/>
      <c r="U155" s="24"/>
      <c r="V155" s="22"/>
      <c r="W155" s="25"/>
      <c r="X155" s="92"/>
      <c r="Y155" s="23"/>
      <c r="Z155" s="92"/>
      <c r="AA155" s="22"/>
      <c r="AB155" s="24"/>
      <c r="AC155" s="22"/>
      <c r="AD155" s="25"/>
      <c r="AE155" s="92"/>
      <c r="AF155" s="23"/>
      <c r="AG155" s="92"/>
      <c r="AH155" s="22"/>
      <c r="AI155" s="24"/>
      <c r="AJ155" s="22"/>
      <c r="AK155" s="25"/>
      <c r="AL155" s="92"/>
      <c r="AM155" s="23"/>
      <c r="AN155" s="92"/>
      <c r="AO155" s="22"/>
      <c r="AP155" s="24"/>
      <c r="AQ155" s="22"/>
      <c r="AR155" s="25"/>
      <c r="AS155" s="92"/>
      <c r="AT155" s="23"/>
      <c r="AU155" s="92"/>
      <c r="AV155" s="22"/>
      <c r="AW155" s="24"/>
      <c r="AX155" s="22"/>
      <c r="AY155" s="25"/>
      <c r="AZ155" s="92"/>
      <c r="BA155" s="23"/>
      <c r="BB155" s="92"/>
      <c r="BC155" s="22"/>
      <c r="BD155" s="24"/>
      <c r="BE155" s="22"/>
      <c r="BF155" s="25"/>
      <c r="BG155" s="92"/>
      <c r="BH155" s="23"/>
      <c r="BI155" s="92"/>
      <c r="BJ155" s="22"/>
      <c r="BK155" s="24"/>
      <c r="BL155" s="22"/>
      <c r="BM155" s="25"/>
      <c r="BN155" s="92"/>
      <c r="BO155" s="23"/>
      <c r="BP155" s="92"/>
      <c r="BQ155" s="22"/>
      <c r="BR155" s="24"/>
      <c r="BS155" s="22"/>
      <c r="BT155" s="25"/>
      <c r="BU155" s="92"/>
      <c r="BV155" s="23"/>
      <c r="BW155" s="92"/>
      <c r="BX155" s="22"/>
      <c r="BY155" s="24"/>
      <c r="BZ155" s="22"/>
      <c r="CA155" s="25"/>
      <c r="CB155" s="92"/>
      <c r="CC155" s="23"/>
      <c r="CD155" s="92"/>
      <c r="CE155" s="22"/>
      <c r="CF155" s="24"/>
      <c r="CG155" s="22"/>
      <c r="CH155" s="25"/>
      <c r="CI155" s="92"/>
      <c r="CJ155" s="23"/>
      <c r="CK155" s="92"/>
      <c r="CL155" s="22"/>
      <c r="CM155" s="24"/>
      <c r="CN155" s="22"/>
      <c r="CO155" s="25"/>
      <c r="CP155" s="92"/>
      <c r="CQ155" s="23"/>
      <c r="CR155" s="92"/>
      <c r="CS155" s="22"/>
      <c r="CT155" s="24"/>
      <c r="CU155" s="22"/>
      <c r="CV155" s="25"/>
      <c r="CW155" s="92"/>
      <c r="CX155" s="23"/>
      <c r="CY155" s="92"/>
      <c r="CZ155" s="22"/>
      <c r="DA155" s="24"/>
      <c r="DB155" s="22"/>
      <c r="DC155" s="25"/>
      <c r="DD155" s="92"/>
      <c r="DE155" s="23"/>
      <c r="DF155" s="92"/>
      <c r="DG155" s="22"/>
      <c r="DH155" s="24"/>
      <c r="DI155" s="22"/>
      <c r="DJ155" s="25"/>
      <c r="DK155" s="92"/>
      <c r="DL155" s="23"/>
      <c r="DM155" s="92"/>
      <c r="DN155" s="22"/>
      <c r="DO155" s="24"/>
      <c r="DP155" s="22"/>
      <c r="DQ155" s="25"/>
      <c r="DR155" s="92"/>
      <c r="DS155" s="23"/>
      <c r="DT155" s="92"/>
      <c r="DU155" s="22"/>
      <c r="DV155" s="24"/>
      <c r="DW155" s="22"/>
      <c r="DX155" s="25"/>
      <c r="DY155" s="92"/>
      <c r="DZ155" s="23"/>
      <c r="EA155" s="92"/>
      <c r="EB155" s="22"/>
      <c r="EC155" s="24"/>
      <c r="ED155" s="22"/>
      <c r="EE155" s="25"/>
      <c r="EF155" s="92"/>
      <c r="EG155" s="23"/>
      <c r="EH155" s="92"/>
      <c r="EI155" s="22"/>
      <c r="EJ155" s="24"/>
      <c r="EK155" s="22"/>
      <c r="EL155" s="25"/>
      <c r="EM155" s="92"/>
      <c r="EN155" s="23"/>
      <c r="EO155" s="92"/>
      <c r="EP155" s="22"/>
      <c r="EQ155" s="24"/>
      <c r="ER155" s="22"/>
      <c r="ES155" s="25"/>
      <c r="ET155" s="92"/>
      <c r="EU155" s="23"/>
      <c r="EV155" s="92"/>
      <c r="EW155" s="22"/>
      <c r="EX155" s="24"/>
      <c r="EY155" s="22"/>
      <c r="EZ155" s="25"/>
      <c r="FA155" s="92"/>
      <c r="FB155" s="23"/>
      <c r="FC155" s="92"/>
      <c r="FD155" s="22"/>
      <c r="FE155" s="24"/>
      <c r="FF155" s="22"/>
      <c r="FG155" s="25"/>
      <c r="FH155" s="92"/>
      <c r="FI155" s="23"/>
      <c r="FJ155" s="92"/>
      <c r="FK155" s="22"/>
      <c r="FL155" s="24"/>
      <c r="FM155" s="22"/>
      <c r="FN155" s="25"/>
      <c r="FO155" s="92"/>
      <c r="FP155" s="23"/>
      <c r="FQ155" s="92"/>
      <c r="FR155" s="22"/>
      <c r="FS155" s="24"/>
      <c r="FT155" s="22"/>
      <c r="FU155" s="25"/>
      <c r="FV155" s="92"/>
      <c r="FW155" s="23"/>
      <c r="FX155" s="92"/>
      <c r="FY155" s="22"/>
      <c r="FZ155" s="24"/>
      <c r="GA155" s="22"/>
      <c r="GB155" s="25"/>
      <c r="GC155" s="92"/>
      <c r="GD155" s="23"/>
      <c r="GE155" s="92"/>
      <c r="GF155" s="22"/>
      <c r="GG155" s="24"/>
      <c r="GH155" s="22"/>
      <c r="GI155" s="25"/>
      <c r="GJ155" s="92"/>
      <c r="GK155" s="23"/>
      <c r="GL155" s="92"/>
      <c r="GM155" s="22"/>
      <c r="GN155" s="24"/>
      <c r="GO155" s="22"/>
      <c r="GP155" s="25"/>
      <c r="GQ155" s="92"/>
      <c r="GR155" s="23"/>
      <c r="GS155" s="92"/>
      <c r="GT155" s="22"/>
      <c r="GU155" s="24"/>
      <c r="GV155" s="22"/>
      <c r="GW155" s="25"/>
      <c r="GX155" s="92"/>
      <c r="GY155" s="23"/>
      <c r="GZ155" s="92"/>
      <c r="HA155" s="22"/>
      <c r="HB155" s="24"/>
      <c r="HC155" s="22"/>
      <c r="HD155" s="25"/>
      <c r="HE155" s="92"/>
      <c r="HF155" s="23"/>
      <c r="HG155" s="92"/>
      <c r="HH155" s="22"/>
      <c r="HI155" s="24"/>
      <c r="HJ155" s="22"/>
      <c r="HK155" s="25"/>
      <c r="HL155" s="92"/>
      <c r="HM155" s="23"/>
      <c r="HN155" s="92"/>
      <c r="HO155" s="22"/>
      <c r="HP155" s="24"/>
      <c r="HQ155" s="22"/>
      <c r="HR155" s="25"/>
      <c r="HS155" s="92"/>
      <c r="HT155" s="23"/>
      <c r="HU155" s="92"/>
      <c r="HV155" s="22"/>
      <c r="HW155" s="24"/>
      <c r="HX155" s="22"/>
      <c r="HY155" s="25"/>
      <c r="HZ155" s="92"/>
      <c r="IA155" s="23"/>
      <c r="IB155" s="92"/>
      <c r="IC155" s="22"/>
      <c r="ID155" s="24"/>
      <c r="IE155" s="22"/>
      <c r="IF155" s="25"/>
      <c r="IG155" s="92"/>
      <c r="IH155" s="23"/>
      <c r="II155" s="92"/>
      <c r="IJ155" s="22"/>
      <c r="IK155" s="24"/>
      <c r="IL155" s="22"/>
      <c r="IM155" s="25"/>
      <c r="IN155" s="92"/>
      <c r="IO155" s="23"/>
      <c r="IP155" s="92"/>
      <c r="IQ155" s="22"/>
      <c r="IR155" s="24"/>
      <c r="IS155" s="22"/>
      <c r="IT155" s="25"/>
      <c r="IU155" s="92"/>
      <c r="IV155" s="23"/>
    </row>
    <row r="156" spans="1:256" s="26" customFormat="1" ht="78.75" x14ac:dyDescent="0.25">
      <c r="A156" s="58" t="s">
        <v>6</v>
      </c>
      <c r="B156" s="65" t="s">
        <v>106</v>
      </c>
      <c r="C156" s="39" t="s">
        <v>7</v>
      </c>
      <c r="D156" s="39"/>
      <c r="E156" s="39"/>
      <c r="F156" s="40">
        <f t="shared" ref="F156:G157" si="46">F157</f>
        <v>951.81399999999996</v>
      </c>
      <c r="G156" s="40">
        <f t="shared" si="46"/>
        <v>989.88699999999994</v>
      </c>
      <c r="H156" s="40">
        <f>H157</f>
        <v>1029.482</v>
      </c>
      <c r="I156" s="22"/>
      <c r="J156" s="92"/>
      <c r="K156" s="23"/>
      <c r="L156" s="92"/>
      <c r="M156" s="22"/>
      <c r="N156" s="24"/>
      <c r="O156" s="22"/>
      <c r="P156" s="25"/>
      <c r="Q156" s="92"/>
      <c r="R156" s="23"/>
      <c r="S156" s="92"/>
      <c r="T156" s="22"/>
      <c r="U156" s="24"/>
      <c r="V156" s="22"/>
      <c r="W156" s="25"/>
      <c r="X156" s="92"/>
      <c r="Y156" s="23"/>
      <c r="Z156" s="92"/>
      <c r="AA156" s="22"/>
      <c r="AB156" s="24"/>
      <c r="AC156" s="22"/>
      <c r="AD156" s="25"/>
      <c r="AE156" s="92"/>
      <c r="AF156" s="23"/>
      <c r="AG156" s="92"/>
      <c r="AH156" s="22"/>
      <c r="AI156" s="24"/>
      <c r="AJ156" s="22"/>
      <c r="AK156" s="25"/>
      <c r="AL156" s="92"/>
      <c r="AM156" s="23"/>
      <c r="AN156" s="92"/>
      <c r="AO156" s="22"/>
      <c r="AP156" s="24"/>
      <c r="AQ156" s="22"/>
      <c r="AR156" s="25"/>
      <c r="AS156" s="92"/>
      <c r="AT156" s="23"/>
      <c r="AU156" s="92"/>
      <c r="AV156" s="22"/>
      <c r="AW156" s="24"/>
      <c r="AX156" s="22"/>
      <c r="AY156" s="25"/>
      <c r="AZ156" s="92"/>
      <c r="BA156" s="23"/>
      <c r="BB156" s="92"/>
      <c r="BC156" s="22"/>
      <c r="BD156" s="24"/>
      <c r="BE156" s="22"/>
      <c r="BF156" s="25"/>
      <c r="BG156" s="92"/>
      <c r="BH156" s="23"/>
      <c r="BI156" s="92"/>
      <c r="BJ156" s="22"/>
      <c r="BK156" s="24"/>
      <c r="BL156" s="22"/>
      <c r="BM156" s="25"/>
      <c r="BN156" s="92"/>
      <c r="BO156" s="23"/>
      <c r="BP156" s="92"/>
      <c r="BQ156" s="22"/>
      <c r="BR156" s="24"/>
      <c r="BS156" s="22"/>
      <c r="BT156" s="25"/>
      <c r="BU156" s="92"/>
      <c r="BV156" s="23"/>
      <c r="BW156" s="92"/>
      <c r="BX156" s="22"/>
      <c r="BY156" s="24"/>
      <c r="BZ156" s="22"/>
      <c r="CA156" s="25"/>
      <c r="CB156" s="92"/>
      <c r="CC156" s="23"/>
      <c r="CD156" s="92"/>
      <c r="CE156" s="22"/>
      <c r="CF156" s="24"/>
      <c r="CG156" s="22"/>
      <c r="CH156" s="25"/>
      <c r="CI156" s="92"/>
      <c r="CJ156" s="23"/>
      <c r="CK156" s="92"/>
      <c r="CL156" s="22"/>
      <c r="CM156" s="24"/>
      <c r="CN156" s="22"/>
      <c r="CO156" s="25"/>
      <c r="CP156" s="92"/>
      <c r="CQ156" s="23"/>
      <c r="CR156" s="92"/>
      <c r="CS156" s="22"/>
      <c r="CT156" s="24"/>
      <c r="CU156" s="22"/>
      <c r="CV156" s="25"/>
      <c r="CW156" s="92"/>
      <c r="CX156" s="23"/>
      <c r="CY156" s="92"/>
      <c r="CZ156" s="22"/>
      <c r="DA156" s="24"/>
      <c r="DB156" s="22"/>
      <c r="DC156" s="25"/>
      <c r="DD156" s="92"/>
      <c r="DE156" s="23"/>
      <c r="DF156" s="92"/>
      <c r="DG156" s="22"/>
      <c r="DH156" s="24"/>
      <c r="DI156" s="22"/>
      <c r="DJ156" s="25"/>
      <c r="DK156" s="92"/>
      <c r="DL156" s="23"/>
      <c r="DM156" s="92"/>
      <c r="DN156" s="22"/>
      <c r="DO156" s="24"/>
      <c r="DP156" s="22"/>
      <c r="DQ156" s="25"/>
      <c r="DR156" s="92"/>
      <c r="DS156" s="23"/>
      <c r="DT156" s="92"/>
      <c r="DU156" s="22"/>
      <c r="DV156" s="24"/>
      <c r="DW156" s="22"/>
      <c r="DX156" s="25"/>
      <c r="DY156" s="92"/>
      <c r="DZ156" s="23"/>
      <c r="EA156" s="92"/>
      <c r="EB156" s="22"/>
      <c r="EC156" s="24"/>
      <c r="ED156" s="22"/>
      <c r="EE156" s="25"/>
      <c r="EF156" s="92"/>
      <c r="EG156" s="23"/>
      <c r="EH156" s="92"/>
      <c r="EI156" s="22"/>
      <c r="EJ156" s="24"/>
      <c r="EK156" s="22"/>
      <c r="EL156" s="25"/>
      <c r="EM156" s="92"/>
      <c r="EN156" s="23"/>
      <c r="EO156" s="92"/>
      <c r="EP156" s="22"/>
      <c r="EQ156" s="24"/>
      <c r="ER156" s="22"/>
      <c r="ES156" s="25"/>
      <c r="ET156" s="92"/>
      <c r="EU156" s="23"/>
      <c r="EV156" s="92"/>
      <c r="EW156" s="22"/>
      <c r="EX156" s="24"/>
      <c r="EY156" s="22"/>
      <c r="EZ156" s="25"/>
      <c r="FA156" s="92"/>
      <c r="FB156" s="23"/>
      <c r="FC156" s="92"/>
      <c r="FD156" s="22"/>
      <c r="FE156" s="24"/>
      <c r="FF156" s="22"/>
      <c r="FG156" s="25"/>
      <c r="FH156" s="92"/>
      <c r="FI156" s="23"/>
      <c r="FJ156" s="92"/>
      <c r="FK156" s="22"/>
      <c r="FL156" s="24"/>
      <c r="FM156" s="22"/>
      <c r="FN156" s="25"/>
      <c r="FO156" s="92"/>
      <c r="FP156" s="23"/>
      <c r="FQ156" s="92"/>
      <c r="FR156" s="22"/>
      <c r="FS156" s="24"/>
      <c r="FT156" s="22"/>
      <c r="FU156" s="25"/>
      <c r="FV156" s="92"/>
      <c r="FW156" s="23"/>
      <c r="FX156" s="92"/>
      <c r="FY156" s="22"/>
      <c r="FZ156" s="24"/>
      <c r="GA156" s="22"/>
      <c r="GB156" s="25"/>
      <c r="GC156" s="92"/>
      <c r="GD156" s="23"/>
      <c r="GE156" s="92"/>
      <c r="GF156" s="22"/>
      <c r="GG156" s="24"/>
      <c r="GH156" s="22"/>
      <c r="GI156" s="25"/>
      <c r="GJ156" s="92"/>
      <c r="GK156" s="23"/>
      <c r="GL156" s="92"/>
      <c r="GM156" s="22"/>
      <c r="GN156" s="24"/>
      <c r="GO156" s="22"/>
      <c r="GP156" s="25"/>
      <c r="GQ156" s="92"/>
      <c r="GR156" s="23"/>
      <c r="GS156" s="92"/>
      <c r="GT156" s="22"/>
      <c r="GU156" s="24"/>
      <c r="GV156" s="22"/>
      <c r="GW156" s="25"/>
      <c r="GX156" s="92"/>
      <c r="GY156" s="23"/>
      <c r="GZ156" s="92"/>
      <c r="HA156" s="22"/>
      <c r="HB156" s="24"/>
      <c r="HC156" s="22"/>
      <c r="HD156" s="25"/>
      <c r="HE156" s="92"/>
      <c r="HF156" s="23"/>
      <c r="HG156" s="92"/>
      <c r="HH156" s="22"/>
      <c r="HI156" s="24"/>
      <c r="HJ156" s="22"/>
      <c r="HK156" s="25"/>
      <c r="HL156" s="92"/>
      <c r="HM156" s="23"/>
      <c r="HN156" s="92"/>
      <c r="HO156" s="22"/>
      <c r="HP156" s="24"/>
      <c r="HQ156" s="22"/>
      <c r="HR156" s="25"/>
      <c r="HS156" s="92"/>
      <c r="HT156" s="23"/>
      <c r="HU156" s="92"/>
      <c r="HV156" s="22"/>
      <c r="HW156" s="24"/>
      <c r="HX156" s="22"/>
      <c r="HY156" s="25"/>
      <c r="HZ156" s="92"/>
      <c r="IA156" s="23"/>
      <c r="IB156" s="92"/>
      <c r="IC156" s="22"/>
      <c r="ID156" s="24"/>
      <c r="IE156" s="22"/>
      <c r="IF156" s="25"/>
      <c r="IG156" s="92"/>
      <c r="IH156" s="23"/>
      <c r="II156" s="92"/>
      <c r="IJ156" s="22"/>
      <c r="IK156" s="24"/>
      <c r="IL156" s="22"/>
      <c r="IM156" s="25"/>
      <c r="IN156" s="92"/>
      <c r="IO156" s="23"/>
      <c r="IP156" s="92"/>
      <c r="IQ156" s="22"/>
      <c r="IR156" s="24"/>
      <c r="IS156" s="22"/>
      <c r="IT156" s="25"/>
      <c r="IU156" s="92"/>
      <c r="IV156" s="23"/>
    </row>
    <row r="157" spans="1:256" s="26" customFormat="1" ht="31.5" x14ac:dyDescent="0.25">
      <c r="A157" s="58" t="s">
        <v>88</v>
      </c>
      <c r="B157" s="65" t="s">
        <v>106</v>
      </c>
      <c r="C157" s="39" t="s">
        <v>89</v>
      </c>
      <c r="D157" s="39"/>
      <c r="E157" s="39"/>
      <c r="F157" s="40">
        <f t="shared" si="46"/>
        <v>951.81399999999996</v>
      </c>
      <c r="G157" s="40">
        <f t="shared" si="46"/>
        <v>989.88699999999994</v>
      </c>
      <c r="H157" s="40">
        <f>H158</f>
        <v>1029.482</v>
      </c>
      <c r="I157" s="22"/>
      <c r="J157" s="92"/>
      <c r="K157" s="23"/>
      <c r="L157" s="92"/>
      <c r="M157" s="22"/>
      <c r="N157" s="24"/>
      <c r="O157" s="22"/>
      <c r="P157" s="25"/>
      <c r="Q157" s="92"/>
      <c r="R157" s="23"/>
      <c r="S157" s="92"/>
      <c r="T157" s="22"/>
      <c r="U157" s="24"/>
      <c r="V157" s="22"/>
      <c r="W157" s="25"/>
      <c r="X157" s="92"/>
      <c r="Y157" s="23"/>
      <c r="Z157" s="92"/>
      <c r="AA157" s="22"/>
      <c r="AB157" s="24"/>
      <c r="AC157" s="22"/>
      <c r="AD157" s="25"/>
      <c r="AE157" s="92"/>
      <c r="AF157" s="23"/>
      <c r="AG157" s="92"/>
      <c r="AH157" s="22"/>
      <c r="AI157" s="24"/>
      <c r="AJ157" s="22"/>
      <c r="AK157" s="25"/>
      <c r="AL157" s="92"/>
      <c r="AM157" s="23"/>
      <c r="AN157" s="92"/>
      <c r="AO157" s="22"/>
      <c r="AP157" s="24"/>
      <c r="AQ157" s="22"/>
      <c r="AR157" s="25"/>
      <c r="AS157" s="92"/>
      <c r="AT157" s="23"/>
      <c r="AU157" s="92"/>
      <c r="AV157" s="22"/>
      <c r="AW157" s="24"/>
      <c r="AX157" s="22"/>
      <c r="AY157" s="25"/>
      <c r="AZ157" s="92"/>
      <c r="BA157" s="23"/>
      <c r="BB157" s="92"/>
      <c r="BC157" s="22"/>
      <c r="BD157" s="24"/>
      <c r="BE157" s="22"/>
      <c r="BF157" s="25"/>
      <c r="BG157" s="92"/>
      <c r="BH157" s="23"/>
      <c r="BI157" s="92"/>
      <c r="BJ157" s="22"/>
      <c r="BK157" s="24"/>
      <c r="BL157" s="22"/>
      <c r="BM157" s="25"/>
      <c r="BN157" s="92"/>
      <c r="BO157" s="23"/>
      <c r="BP157" s="92"/>
      <c r="BQ157" s="22"/>
      <c r="BR157" s="24"/>
      <c r="BS157" s="22"/>
      <c r="BT157" s="25"/>
      <c r="BU157" s="92"/>
      <c r="BV157" s="23"/>
      <c r="BW157" s="92"/>
      <c r="BX157" s="22"/>
      <c r="BY157" s="24"/>
      <c r="BZ157" s="22"/>
      <c r="CA157" s="25"/>
      <c r="CB157" s="92"/>
      <c r="CC157" s="23"/>
      <c r="CD157" s="92"/>
      <c r="CE157" s="22"/>
      <c r="CF157" s="24"/>
      <c r="CG157" s="22"/>
      <c r="CH157" s="25"/>
      <c r="CI157" s="92"/>
      <c r="CJ157" s="23"/>
      <c r="CK157" s="92"/>
      <c r="CL157" s="22"/>
      <c r="CM157" s="24"/>
      <c r="CN157" s="22"/>
      <c r="CO157" s="25"/>
      <c r="CP157" s="92"/>
      <c r="CQ157" s="23"/>
      <c r="CR157" s="92"/>
      <c r="CS157" s="22"/>
      <c r="CT157" s="24"/>
      <c r="CU157" s="22"/>
      <c r="CV157" s="25"/>
      <c r="CW157" s="92"/>
      <c r="CX157" s="23"/>
      <c r="CY157" s="92"/>
      <c r="CZ157" s="22"/>
      <c r="DA157" s="24"/>
      <c r="DB157" s="22"/>
      <c r="DC157" s="25"/>
      <c r="DD157" s="92"/>
      <c r="DE157" s="23"/>
      <c r="DF157" s="92"/>
      <c r="DG157" s="22"/>
      <c r="DH157" s="24"/>
      <c r="DI157" s="22"/>
      <c r="DJ157" s="25"/>
      <c r="DK157" s="92"/>
      <c r="DL157" s="23"/>
      <c r="DM157" s="92"/>
      <c r="DN157" s="22"/>
      <c r="DO157" s="24"/>
      <c r="DP157" s="22"/>
      <c r="DQ157" s="25"/>
      <c r="DR157" s="92"/>
      <c r="DS157" s="23"/>
      <c r="DT157" s="92"/>
      <c r="DU157" s="22"/>
      <c r="DV157" s="24"/>
      <c r="DW157" s="22"/>
      <c r="DX157" s="25"/>
      <c r="DY157" s="92"/>
      <c r="DZ157" s="23"/>
      <c r="EA157" s="92"/>
      <c r="EB157" s="22"/>
      <c r="EC157" s="24"/>
      <c r="ED157" s="22"/>
      <c r="EE157" s="25"/>
      <c r="EF157" s="92"/>
      <c r="EG157" s="23"/>
      <c r="EH157" s="92"/>
      <c r="EI157" s="22"/>
      <c r="EJ157" s="24"/>
      <c r="EK157" s="22"/>
      <c r="EL157" s="25"/>
      <c r="EM157" s="92"/>
      <c r="EN157" s="23"/>
      <c r="EO157" s="92"/>
      <c r="EP157" s="22"/>
      <c r="EQ157" s="24"/>
      <c r="ER157" s="22"/>
      <c r="ES157" s="25"/>
      <c r="ET157" s="92"/>
      <c r="EU157" s="23"/>
      <c r="EV157" s="92"/>
      <c r="EW157" s="22"/>
      <c r="EX157" s="24"/>
      <c r="EY157" s="22"/>
      <c r="EZ157" s="25"/>
      <c r="FA157" s="92"/>
      <c r="FB157" s="23"/>
      <c r="FC157" s="92"/>
      <c r="FD157" s="22"/>
      <c r="FE157" s="24"/>
      <c r="FF157" s="22"/>
      <c r="FG157" s="25"/>
      <c r="FH157" s="92"/>
      <c r="FI157" s="23"/>
      <c r="FJ157" s="92"/>
      <c r="FK157" s="22"/>
      <c r="FL157" s="24"/>
      <c r="FM157" s="22"/>
      <c r="FN157" s="25"/>
      <c r="FO157" s="92"/>
      <c r="FP157" s="23"/>
      <c r="FQ157" s="92"/>
      <c r="FR157" s="22"/>
      <c r="FS157" s="24"/>
      <c r="FT157" s="22"/>
      <c r="FU157" s="25"/>
      <c r="FV157" s="92"/>
      <c r="FW157" s="23"/>
      <c r="FX157" s="92"/>
      <c r="FY157" s="22"/>
      <c r="FZ157" s="24"/>
      <c r="GA157" s="22"/>
      <c r="GB157" s="25"/>
      <c r="GC157" s="92"/>
      <c r="GD157" s="23"/>
      <c r="GE157" s="92"/>
      <c r="GF157" s="22"/>
      <c r="GG157" s="24"/>
      <c r="GH157" s="22"/>
      <c r="GI157" s="25"/>
      <c r="GJ157" s="92"/>
      <c r="GK157" s="23"/>
      <c r="GL157" s="92"/>
      <c r="GM157" s="22"/>
      <c r="GN157" s="24"/>
      <c r="GO157" s="22"/>
      <c r="GP157" s="25"/>
      <c r="GQ157" s="92"/>
      <c r="GR157" s="23"/>
      <c r="GS157" s="92"/>
      <c r="GT157" s="22"/>
      <c r="GU157" s="24"/>
      <c r="GV157" s="22"/>
      <c r="GW157" s="25"/>
      <c r="GX157" s="92"/>
      <c r="GY157" s="23"/>
      <c r="GZ157" s="92"/>
      <c r="HA157" s="22"/>
      <c r="HB157" s="24"/>
      <c r="HC157" s="22"/>
      <c r="HD157" s="25"/>
      <c r="HE157" s="92"/>
      <c r="HF157" s="23"/>
      <c r="HG157" s="92"/>
      <c r="HH157" s="22"/>
      <c r="HI157" s="24"/>
      <c r="HJ157" s="22"/>
      <c r="HK157" s="25"/>
      <c r="HL157" s="92"/>
      <c r="HM157" s="23"/>
      <c r="HN157" s="92"/>
      <c r="HO157" s="22"/>
      <c r="HP157" s="24"/>
      <c r="HQ157" s="22"/>
      <c r="HR157" s="25"/>
      <c r="HS157" s="92"/>
      <c r="HT157" s="23"/>
      <c r="HU157" s="92"/>
      <c r="HV157" s="22"/>
      <c r="HW157" s="24"/>
      <c r="HX157" s="22"/>
      <c r="HY157" s="25"/>
      <c r="HZ157" s="92"/>
      <c r="IA157" s="23"/>
      <c r="IB157" s="92"/>
      <c r="IC157" s="22"/>
      <c r="ID157" s="24"/>
      <c r="IE157" s="22"/>
      <c r="IF157" s="25"/>
      <c r="IG157" s="92"/>
      <c r="IH157" s="23"/>
      <c r="II157" s="92"/>
      <c r="IJ157" s="22"/>
      <c r="IK157" s="24"/>
      <c r="IL157" s="22"/>
      <c r="IM157" s="25"/>
      <c r="IN157" s="92"/>
      <c r="IO157" s="23"/>
      <c r="IP157" s="92"/>
      <c r="IQ157" s="22"/>
      <c r="IR157" s="24"/>
      <c r="IS157" s="22"/>
      <c r="IT157" s="25"/>
      <c r="IU157" s="92"/>
      <c r="IV157" s="23"/>
    </row>
    <row r="158" spans="1:256" s="4" customFormat="1" ht="47.25" x14ac:dyDescent="0.25">
      <c r="A158" s="58" t="s">
        <v>33</v>
      </c>
      <c r="B158" s="65" t="s">
        <v>106</v>
      </c>
      <c r="C158" s="39" t="s">
        <v>89</v>
      </c>
      <c r="D158" s="39" t="s">
        <v>12</v>
      </c>
      <c r="E158" s="39" t="s">
        <v>11</v>
      </c>
      <c r="F158" s="40">
        <v>951.81399999999996</v>
      </c>
      <c r="G158" s="40">
        <v>989.88699999999994</v>
      </c>
      <c r="H158" s="40">
        <v>1029.482</v>
      </c>
    </row>
    <row r="159" spans="1:256" s="4" customFormat="1" ht="31.5" x14ac:dyDescent="0.25">
      <c r="A159" s="68" t="s">
        <v>107</v>
      </c>
      <c r="B159" s="67" t="s">
        <v>108</v>
      </c>
      <c r="C159" s="64"/>
      <c r="D159" s="67"/>
      <c r="E159" s="67"/>
      <c r="F159" s="42">
        <f t="shared" ref="F159:H164" si="47">F160</f>
        <v>50</v>
      </c>
      <c r="G159" s="42">
        <f t="shared" si="47"/>
        <v>50</v>
      </c>
      <c r="H159" s="42">
        <f t="shared" si="47"/>
        <v>50</v>
      </c>
    </row>
    <row r="160" spans="1:256" s="4" customFormat="1" ht="15.75" x14ac:dyDescent="0.25">
      <c r="A160" s="71" t="s">
        <v>32</v>
      </c>
      <c r="B160" s="93" t="s">
        <v>109</v>
      </c>
      <c r="C160" s="94"/>
      <c r="D160" s="95"/>
      <c r="E160" s="95"/>
      <c r="F160" s="96">
        <f t="shared" si="47"/>
        <v>50</v>
      </c>
      <c r="G160" s="96">
        <f t="shared" si="47"/>
        <v>50</v>
      </c>
      <c r="H160" s="96">
        <f t="shared" si="47"/>
        <v>50</v>
      </c>
    </row>
    <row r="161" spans="1:8" s="4" customFormat="1" ht="15.75" x14ac:dyDescent="0.25">
      <c r="A161" s="8" t="s">
        <v>32</v>
      </c>
      <c r="B161" s="65" t="s">
        <v>110</v>
      </c>
      <c r="C161" s="31"/>
      <c r="D161" s="59"/>
      <c r="E161" s="59"/>
      <c r="F161" s="40">
        <f t="shared" si="47"/>
        <v>50</v>
      </c>
      <c r="G161" s="40">
        <f t="shared" si="47"/>
        <v>50</v>
      </c>
      <c r="H161" s="40">
        <f t="shared" si="47"/>
        <v>50</v>
      </c>
    </row>
    <row r="162" spans="1:8" s="4" customFormat="1" ht="30.75" customHeight="1" x14ac:dyDescent="0.25">
      <c r="A162" s="51" t="s">
        <v>111</v>
      </c>
      <c r="B162" s="31" t="s">
        <v>176</v>
      </c>
      <c r="C162" s="39"/>
      <c r="D162" s="39"/>
      <c r="E162" s="59"/>
      <c r="F162" s="40">
        <f>F163+F166</f>
        <v>50</v>
      </c>
      <c r="G162" s="40">
        <f t="shared" ref="G162:H162" si="48">G163+G166</f>
        <v>50</v>
      </c>
      <c r="H162" s="40">
        <f t="shared" si="48"/>
        <v>50</v>
      </c>
    </row>
    <row r="163" spans="1:8" s="4" customFormat="1" ht="38.25" customHeight="1" x14ac:dyDescent="0.25">
      <c r="A163" s="51" t="s">
        <v>9</v>
      </c>
      <c r="B163" s="31" t="s">
        <v>176</v>
      </c>
      <c r="C163" s="59">
        <v>200</v>
      </c>
      <c r="D163" s="39"/>
      <c r="E163" s="39"/>
      <c r="F163" s="40">
        <f t="shared" si="47"/>
        <v>48.6</v>
      </c>
      <c r="G163" s="40">
        <f t="shared" si="47"/>
        <v>48.6</v>
      </c>
      <c r="H163" s="40">
        <f t="shared" ref="H163:H164" si="49">H164</f>
        <v>48.6</v>
      </c>
    </row>
    <row r="164" spans="1:8" s="4" customFormat="1" ht="31.5" x14ac:dyDescent="0.25">
      <c r="A164" s="51" t="s">
        <v>46</v>
      </c>
      <c r="B164" s="31" t="s">
        <v>176</v>
      </c>
      <c r="C164" s="59">
        <v>240</v>
      </c>
      <c r="D164" s="39"/>
      <c r="E164" s="39"/>
      <c r="F164" s="40">
        <f t="shared" si="47"/>
        <v>48.6</v>
      </c>
      <c r="G164" s="40">
        <f t="shared" si="47"/>
        <v>48.6</v>
      </c>
      <c r="H164" s="40">
        <f t="shared" si="49"/>
        <v>48.6</v>
      </c>
    </row>
    <row r="165" spans="1:8" s="4" customFormat="1" ht="21.75" customHeight="1" x14ac:dyDescent="0.25">
      <c r="A165" s="51" t="s">
        <v>26</v>
      </c>
      <c r="B165" s="31" t="s">
        <v>176</v>
      </c>
      <c r="C165" s="59">
        <v>240</v>
      </c>
      <c r="D165" s="39" t="s">
        <v>12</v>
      </c>
      <c r="E165" s="39" t="s">
        <v>27</v>
      </c>
      <c r="F165" s="49">
        <v>48.6</v>
      </c>
      <c r="G165" s="49">
        <v>48.6</v>
      </c>
      <c r="H165" s="40">
        <v>48.6</v>
      </c>
    </row>
    <row r="166" spans="1:8" s="4" customFormat="1" ht="21.75" customHeight="1" x14ac:dyDescent="0.25">
      <c r="A166" s="58" t="s">
        <v>13</v>
      </c>
      <c r="B166" s="31" t="s">
        <v>176</v>
      </c>
      <c r="C166" s="59">
        <v>800</v>
      </c>
      <c r="D166" s="39"/>
      <c r="E166" s="39"/>
      <c r="F166" s="49">
        <f>F167</f>
        <v>1.4</v>
      </c>
      <c r="G166" s="49">
        <f t="shared" ref="G166:H166" si="50">G167</f>
        <v>1.4</v>
      </c>
      <c r="H166" s="49">
        <f t="shared" si="50"/>
        <v>1.4</v>
      </c>
    </row>
    <row r="167" spans="1:8" s="4" customFormat="1" ht="21.75" customHeight="1" x14ac:dyDescent="0.25">
      <c r="A167" s="51" t="s">
        <v>144</v>
      </c>
      <c r="B167" s="31" t="s">
        <v>176</v>
      </c>
      <c r="C167" s="59">
        <v>850</v>
      </c>
      <c r="D167" s="39"/>
      <c r="E167" s="39"/>
      <c r="F167" s="49">
        <f>F168</f>
        <v>1.4</v>
      </c>
      <c r="G167" s="49">
        <f t="shared" ref="G167:H167" si="51">G168</f>
        <v>1.4</v>
      </c>
      <c r="H167" s="49">
        <f t="shared" si="51"/>
        <v>1.4</v>
      </c>
    </row>
    <row r="168" spans="1:8" s="4" customFormat="1" ht="21.75" customHeight="1" x14ac:dyDescent="0.25">
      <c r="A168" s="51" t="s">
        <v>26</v>
      </c>
      <c r="B168" s="31" t="s">
        <v>176</v>
      </c>
      <c r="C168" s="59">
        <v>850</v>
      </c>
      <c r="D168" s="39" t="s">
        <v>12</v>
      </c>
      <c r="E168" s="39" t="s">
        <v>27</v>
      </c>
      <c r="F168" s="49">
        <v>1.4</v>
      </c>
      <c r="G168" s="49">
        <v>1.4</v>
      </c>
      <c r="H168" s="40">
        <v>1.4</v>
      </c>
    </row>
    <row r="169" spans="1:8" s="4" customFormat="1" ht="47.25" x14ac:dyDescent="0.25">
      <c r="A169" s="68" t="s">
        <v>112</v>
      </c>
      <c r="B169" s="67" t="s">
        <v>113</v>
      </c>
      <c r="C169" s="64"/>
      <c r="D169" s="67"/>
      <c r="E169" s="67"/>
      <c r="F169" s="42">
        <f>F170</f>
        <v>1464.491</v>
      </c>
      <c r="G169" s="42">
        <f t="shared" ref="F169:G170" si="52">G170</f>
        <v>3176.3312300000002</v>
      </c>
      <c r="H169" s="42">
        <f>H170</f>
        <v>4355.5898900000002</v>
      </c>
    </row>
    <row r="170" spans="1:8" s="4" customFormat="1" ht="15.75" x14ac:dyDescent="0.25">
      <c r="A170" s="8" t="s">
        <v>114</v>
      </c>
      <c r="B170" s="9" t="s">
        <v>115</v>
      </c>
      <c r="C170" s="39"/>
      <c r="D170" s="59"/>
      <c r="E170" s="59"/>
      <c r="F170" s="40">
        <f t="shared" si="52"/>
        <v>1464.491</v>
      </c>
      <c r="G170" s="40">
        <f t="shared" si="52"/>
        <v>3176.3312300000002</v>
      </c>
      <c r="H170" s="40">
        <f>H171</f>
        <v>4355.5898900000002</v>
      </c>
    </row>
    <row r="171" spans="1:8" s="4" customFormat="1" ht="15.75" x14ac:dyDescent="0.25">
      <c r="A171" s="8" t="s">
        <v>114</v>
      </c>
      <c r="B171" s="9" t="s">
        <v>116</v>
      </c>
      <c r="C171" s="39"/>
      <c r="D171" s="59"/>
      <c r="E171" s="59"/>
      <c r="F171" s="40">
        <f>F175+F176+F180+F210+F211+F214+F218+F229+F233+F237+F188+F225+F195</f>
        <v>1464.491</v>
      </c>
      <c r="G171" s="40">
        <f>G175+G176+G180+G210+G211+G214+G218+G229+G233+G237+G188+G225+G206</f>
        <v>3176.3312300000002</v>
      </c>
      <c r="H171" s="40">
        <f>H175+H176+H180+H210+H211+H214+H218+H229+H233+H237+H188+H225+H206+H187</f>
        <v>4355.5898900000002</v>
      </c>
    </row>
    <row r="172" spans="1:8" s="4" customFormat="1" ht="31.5" x14ac:dyDescent="0.25">
      <c r="A172" s="8" t="s">
        <v>117</v>
      </c>
      <c r="B172" s="9" t="s">
        <v>118</v>
      </c>
      <c r="C172" s="39"/>
      <c r="D172" s="59"/>
      <c r="E172" s="59"/>
      <c r="F172" s="40">
        <f t="shared" ref="F172:G174" si="53">F173</f>
        <v>401.02800000000002</v>
      </c>
      <c r="G172" s="40">
        <f t="shared" si="53"/>
        <v>417.07</v>
      </c>
      <c r="H172" s="40">
        <f>H173</f>
        <v>433.75299999999999</v>
      </c>
    </row>
    <row r="173" spans="1:8" s="4" customFormat="1" ht="15.75" x14ac:dyDescent="0.25">
      <c r="A173" s="60" t="s">
        <v>15</v>
      </c>
      <c r="B173" s="9" t="s">
        <v>118</v>
      </c>
      <c r="C173" s="39" t="s">
        <v>16</v>
      </c>
      <c r="D173" s="59"/>
      <c r="E173" s="59"/>
      <c r="F173" s="40">
        <f t="shared" si="53"/>
        <v>401.02800000000002</v>
      </c>
      <c r="G173" s="40">
        <f t="shared" si="53"/>
        <v>417.07</v>
      </c>
      <c r="H173" s="40">
        <f>H174</f>
        <v>433.75299999999999</v>
      </c>
    </row>
    <row r="174" spans="1:8" s="4" customFormat="1" ht="31.5" x14ac:dyDescent="0.25">
      <c r="A174" s="61" t="s">
        <v>119</v>
      </c>
      <c r="B174" s="9" t="s">
        <v>118</v>
      </c>
      <c r="C174" s="39" t="s">
        <v>120</v>
      </c>
      <c r="D174" s="59"/>
      <c r="E174" s="59"/>
      <c r="F174" s="40">
        <f t="shared" si="53"/>
        <v>401.02800000000002</v>
      </c>
      <c r="G174" s="40">
        <f t="shared" si="53"/>
        <v>417.07</v>
      </c>
      <c r="H174" s="40">
        <f>H175</f>
        <v>433.75299999999999</v>
      </c>
    </row>
    <row r="175" spans="1:8" s="4" customFormat="1" ht="15.75" x14ac:dyDescent="0.25">
      <c r="A175" s="60" t="s">
        <v>19</v>
      </c>
      <c r="B175" s="9" t="s">
        <v>118</v>
      </c>
      <c r="C175" s="39" t="s">
        <v>120</v>
      </c>
      <c r="D175" s="59">
        <v>10</v>
      </c>
      <c r="E175" s="39" t="s">
        <v>12</v>
      </c>
      <c r="F175" s="49">
        <v>401.02800000000002</v>
      </c>
      <c r="G175" s="49">
        <v>417.07</v>
      </c>
      <c r="H175" s="40">
        <v>433.75299999999999</v>
      </c>
    </row>
    <row r="176" spans="1:8" s="4" customFormat="1" ht="47.25" x14ac:dyDescent="0.25">
      <c r="A176" s="8" t="s">
        <v>121</v>
      </c>
      <c r="B176" s="9" t="s">
        <v>122</v>
      </c>
      <c r="C176" s="56"/>
      <c r="D176" s="57"/>
      <c r="E176" s="57"/>
      <c r="F176" s="40">
        <f t="shared" ref="F176:G178" si="54">F177</f>
        <v>50</v>
      </c>
      <c r="G176" s="40">
        <f t="shared" si="54"/>
        <v>50</v>
      </c>
      <c r="H176" s="40">
        <f>H177</f>
        <v>50</v>
      </c>
    </row>
    <row r="177" spans="1:8" s="4" customFormat="1" ht="15.75" x14ac:dyDescent="0.25">
      <c r="A177" s="58" t="s">
        <v>13</v>
      </c>
      <c r="B177" s="9" t="s">
        <v>122</v>
      </c>
      <c r="C177" s="39" t="s">
        <v>14</v>
      </c>
      <c r="D177" s="57"/>
      <c r="E177" s="57"/>
      <c r="F177" s="40">
        <f t="shared" si="54"/>
        <v>50</v>
      </c>
      <c r="G177" s="40">
        <f t="shared" si="54"/>
        <v>50</v>
      </c>
      <c r="H177" s="40">
        <f>H178</f>
        <v>50</v>
      </c>
    </row>
    <row r="178" spans="1:8" s="4" customFormat="1" ht="15.75" x14ac:dyDescent="0.25">
      <c r="A178" s="58" t="s">
        <v>123</v>
      </c>
      <c r="B178" s="9" t="s">
        <v>122</v>
      </c>
      <c r="C178" s="39" t="s">
        <v>124</v>
      </c>
      <c r="D178" s="57"/>
      <c r="E178" s="57"/>
      <c r="F178" s="40">
        <f t="shared" si="54"/>
        <v>50</v>
      </c>
      <c r="G178" s="40">
        <f t="shared" si="54"/>
        <v>50</v>
      </c>
      <c r="H178" s="40">
        <f>H179</f>
        <v>50</v>
      </c>
    </row>
    <row r="179" spans="1:8" s="4" customFormat="1" ht="15.75" x14ac:dyDescent="0.25">
      <c r="A179" s="58" t="s">
        <v>35</v>
      </c>
      <c r="B179" s="9" t="s">
        <v>122</v>
      </c>
      <c r="C179" s="39" t="s">
        <v>124</v>
      </c>
      <c r="D179" s="39" t="s">
        <v>12</v>
      </c>
      <c r="E179" s="39">
        <v>11</v>
      </c>
      <c r="F179" s="49">
        <v>50</v>
      </c>
      <c r="G179" s="49">
        <v>50</v>
      </c>
      <c r="H179" s="40">
        <v>50</v>
      </c>
    </row>
    <row r="180" spans="1:8" ht="47.25" x14ac:dyDescent="0.25">
      <c r="A180" s="8" t="s">
        <v>67</v>
      </c>
      <c r="B180" s="9" t="s">
        <v>198</v>
      </c>
      <c r="C180" s="30"/>
      <c r="D180" s="31"/>
      <c r="E180" s="31"/>
      <c r="F180" s="40">
        <f>F181</f>
        <v>0</v>
      </c>
      <c r="G180" s="40">
        <f t="shared" ref="G180:H182" si="55">G181</f>
        <v>0</v>
      </c>
      <c r="H180" s="40">
        <f t="shared" si="55"/>
        <v>1492.1599999999999</v>
      </c>
    </row>
    <row r="181" spans="1:8" ht="31.5" x14ac:dyDescent="0.25">
      <c r="A181" s="8" t="s">
        <v>45</v>
      </c>
      <c r="B181" s="9" t="s">
        <v>198</v>
      </c>
      <c r="C181" s="30">
        <v>200</v>
      </c>
      <c r="D181" s="31"/>
      <c r="E181" s="31"/>
      <c r="F181" s="40">
        <f>F182</f>
        <v>0</v>
      </c>
      <c r="G181" s="40">
        <f t="shared" si="55"/>
        <v>0</v>
      </c>
      <c r="H181" s="40">
        <f t="shared" si="55"/>
        <v>1492.1599999999999</v>
      </c>
    </row>
    <row r="182" spans="1:8" ht="31.5" x14ac:dyDescent="0.25">
      <c r="A182" s="3" t="s">
        <v>46</v>
      </c>
      <c r="B182" s="9" t="s">
        <v>198</v>
      </c>
      <c r="C182" s="30">
        <v>240</v>
      </c>
      <c r="D182" s="31"/>
      <c r="E182" s="31"/>
      <c r="F182" s="40">
        <f>F183</f>
        <v>0</v>
      </c>
      <c r="G182" s="40">
        <f t="shared" si="55"/>
        <v>0</v>
      </c>
      <c r="H182" s="40">
        <f t="shared" si="55"/>
        <v>1492.1599999999999</v>
      </c>
    </row>
    <row r="183" spans="1:8" ht="15.75" x14ac:dyDescent="0.25">
      <c r="A183" s="71" t="s">
        <v>31</v>
      </c>
      <c r="B183" s="9" t="s">
        <v>198</v>
      </c>
      <c r="C183" s="30">
        <v>240</v>
      </c>
      <c r="D183" s="31" t="s">
        <v>11</v>
      </c>
      <c r="E183" s="31" t="s">
        <v>20</v>
      </c>
      <c r="F183" s="40">
        <v>0</v>
      </c>
      <c r="G183" s="40">
        <v>0</v>
      </c>
      <c r="H183" s="40">
        <f>2423.961-931.801</f>
        <v>1492.1599999999999</v>
      </c>
    </row>
    <row r="184" spans="1:8" ht="47.25" x14ac:dyDescent="0.25">
      <c r="A184" s="70" t="s">
        <v>68</v>
      </c>
      <c r="B184" s="31" t="s">
        <v>218</v>
      </c>
      <c r="C184" s="30"/>
      <c r="D184" s="31"/>
      <c r="E184" s="31"/>
      <c r="F184" s="40">
        <f>F185</f>
        <v>0</v>
      </c>
      <c r="G184" s="40">
        <f t="shared" ref="G184:H185" si="56">G185</f>
        <v>0</v>
      </c>
      <c r="H184" s="40">
        <f t="shared" si="56"/>
        <v>931.80100000000004</v>
      </c>
    </row>
    <row r="185" spans="1:8" ht="31.5" x14ac:dyDescent="0.25">
      <c r="A185" s="8" t="s">
        <v>45</v>
      </c>
      <c r="B185" s="31" t="s">
        <v>218</v>
      </c>
      <c r="C185" s="30">
        <v>200</v>
      </c>
      <c r="D185" s="31"/>
      <c r="E185" s="31"/>
      <c r="F185" s="40">
        <f>F186</f>
        <v>0</v>
      </c>
      <c r="G185" s="40">
        <f t="shared" si="56"/>
        <v>0</v>
      </c>
      <c r="H185" s="40">
        <f t="shared" si="56"/>
        <v>931.80100000000004</v>
      </c>
    </row>
    <row r="186" spans="1:8" ht="31.5" x14ac:dyDescent="0.25">
      <c r="A186" s="3" t="s">
        <v>46</v>
      </c>
      <c r="B186" s="31" t="s">
        <v>218</v>
      </c>
      <c r="C186" s="30">
        <v>240</v>
      </c>
      <c r="D186" s="31"/>
      <c r="E186" s="31"/>
      <c r="F186" s="40">
        <f>F187</f>
        <v>0</v>
      </c>
      <c r="G186" s="40">
        <f t="shared" ref="G186:H186" si="57">G187</f>
        <v>0</v>
      </c>
      <c r="H186" s="40">
        <f t="shared" si="57"/>
        <v>931.80100000000004</v>
      </c>
    </row>
    <row r="187" spans="1:8" ht="15.75" x14ac:dyDescent="0.25">
      <c r="A187" s="71" t="s">
        <v>31</v>
      </c>
      <c r="B187" s="31" t="s">
        <v>218</v>
      </c>
      <c r="C187" s="30">
        <v>240</v>
      </c>
      <c r="D187" s="31" t="s">
        <v>11</v>
      </c>
      <c r="E187" s="31" t="s">
        <v>20</v>
      </c>
      <c r="F187" s="40">
        <v>0</v>
      </c>
      <c r="G187" s="40">
        <v>0</v>
      </c>
      <c r="H187" s="40">
        <v>931.80100000000004</v>
      </c>
    </row>
    <row r="188" spans="1:8" s="4" customFormat="1" ht="24" customHeight="1" x14ac:dyDescent="0.25">
      <c r="A188" s="3" t="s">
        <v>125</v>
      </c>
      <c r="B188" s="97" t="s">
        <v>126</v>
      </c>
      <c r="C188" s="39"/>
      <c r="D188" s="59"/>
      <c r="E188" s="59"/>
      <c r="F188" s="40">
        <f>F189+F192</f>
        <v>243</v>
      </c>
      <c r="G188" s="40">
        <f>G189+G192</f>
        <v>244</v>
      </c>
      <c r="H188" s="40">
        <f>H189+H192</f>
        <v>244</v>
      </c>
    </row>
    <row r="189" spans="1:8" s="4" customFormat="1" ht="27.75" customHeight="1" x14ac:dyDescent="0.25">
      <c r="A189" s="52" t="s">
        <v>94</v>
      </c>
      <c r="B189" s="97" t="s">
        <v>126</v>
      </c>
      <c r="C189" s="31" t="s">
        <v>18</v>
      </c>
      <c r="D189" s="59"/>
      <c r="E189" s="59"/>
      <c r="F189" s="40">
        <f>F190</f>
        <v>204</v>
      </c>
      <c r="G189" s="40">
        <f>G190</f>
        <v>204</v>
      </c>
      <c r="H189" s="40">
        <f>H190</f>
        <v>204</v>
      </c>
    </row>
    <row r="190" spans="1:8" s="4" customFormat="1" ht="65.25" customHeight="1" x14ac:dyDescent="0.25">
      <c r="A190" s="52" t="s">
        <v>215</v>
      </c>
      <c r="B190" s="97" t="s">
        <v>126</v>
      </c>
      <c r="C190" s="31" t="s">
        <v>96</v>
      </c>
      <c r="D190" s="59"/>
      <c r="E190" s="59"/>
      <c r="F190" s="40">
        <f>F191</f>
        <v>204</v>
      </c>
      <c r="G190" s="40">
        <f t="shared" ref="G190:H190" si="58">G191</f>
        <v>204</v>
      </c>
      <c r="H190" s="40">
        <f t="shared" si="58"/>
        <v>204</v>
      </c>
    </row>
    <row r="191" spans="1:8" s="4" customFormat="1" ht="24" customHeight="1" x14ac:dyDescent="0.25">
      <c r="A191" s="3" t="s">
        <v>23</v>
      </c>
      <c r="B191" s="97" t="s">
        <v>126</v>
      </c>
      <c r="C191" s="31" t="s">
        <v>96</v>
      </c>
      <c r="D191" s="39" t="s">
        <v>11</v>
      </c>
      <c r="E191" s="59">
        <v>12</v>
      </c>
      <c r="F191" s="40">
        <v>204</v>
      </c>
      <c r="G191" s="40">
        <v>204</v>
      </c>
      <c r="H191" s="40">
        <v>204</v>
      </c>
    </row>
    <row r="192" spans="1:8" s="4" customFormat="1" ht="33" customHeight="1" x14ac:dyDescent="0.25">
      <c r="A192" s="51" t="s">
        <v>9</v>
      </c>
      <c r="B192" s="97" t="s">
        <v>126</v>
      </c>
      <c r="C192" s="39" t="s">
        <v>10</v>
      </c>
      <c r="D192" s="59"/>
      <c r="E192" s="59"/>
      <c r="F192" s="40">
        <f t="shared" ref="F192:H193" si="59">F193</f>
        <v>39</v>
      </c>
      <c r="G192" s="40">
        <f t="shared" si="59"/>
        <v>40</v>
      </c>
      <c r="H192" s="40">
        <f>H193</f>
        <v>40</v>
      </c>
    </row>
    <row r="193" spans="1:8" s="4" customFormat="1" ht="33" customHeight="1" x14ac:dyDescent="0.25">
      <c r="A193" s="3" t="s">
        <v>46</v>
      </c>
      <c r="B193" s="97" t="s">
        <v>126</v>
      </c>
      <c r="C193" s="39" t="s">
        <v>90</v>
      </c>
      <c r="D193" s="59"/>
      <c r="E193" s="59"/>
      <c r="F193" s="40">
        <f>F194</f>
        <v>39</v>
      </c>
      <c r="G193" s="40">
        <f t="shared" si="59"/>
        <v>40</v>
      </c>
      <c r="H193" s="40">
        <f t="shared" si="59"/>
        <v>40</v>
      </c>
    </row>
    <row r="194" spans="1:8" s="4" customFormat="1" ht="26.25" customHeight="1" x14ac:dyDescent="0.25">
      <c r="A194" s="3" t="s">
        <v>23</v>
      </c>
      <c r="B194" s="97" t="s">
        <v>126</v>
      </c>
      <c r="C194" s="39" t="s">
        <v>90</v>
      </c>
      <c r="D194" s="39" t="s">
        <v>11</v>
      </c>
      <c r="E194" s="59">
        <v>12</v>
      </c>
      <c r="F194" s="49">
        <v>39</v>
      </c>
      <c r="G194" s="49">
        <v>40</v>
      </c>
      <c r="H194" s="40">
        <v>40</v>
      </c>
    </row>
    <row r="195" spans="1:8" s="4" customFormat="1" ht="48" customHeight="1" x14ac:dyDescent="0.25">
      <c r="A195" s="102" t="s">
        <v>219</v>
      </c>
      <c r="B195" s="97" t="s">
        <v>221</v>
      </c>
      <c r="C195" s="39"/>
      <c r="D195" s="59"/>
      <c r="E195" s="59"/>
      <c r="F195" s="40">
        <f>F196</f>
        <v>34</v>
      </c>
      <c r="G195" s="40">
        <f t="shared" ref="G195:H195" si="60">G196</f>
        <v>0</v>
      </c>
      <c r="H195" s="40">
        <f t="shared" si="60"/>
        <v>0</v>
      </c>
    </row>
    <row r="196" spans="1:8" s="4" customFormat="1" ht="33" customHeight="1" x14ac:dyDescent="0.25">
      <c r="A196" s="51" t="s">
        <v>9</v>
      </c>
      <c r="B196" s="97" t="s">
        <v>221</v>
      </c>
      <c r="C196" s="39" t="s">
        <v>10</v>
      </c>
      <c r="D196" s="59"/>
      <c r="E196" s="59"/>
      <c r="F196" s="40">
        <f t="shared" ref="F196:H197" si="61">F197</f>
        <v>34</v>
      </c>
      <c r="G196" s="40">
        <f t="shared" si="61"/>
        <v>0</v>
      </c>
      <c r="H196" s="40">
        <f t="shared" si="61"/>
        <v>0</v>
      </c>
    </row>
    <row r="197" spans="1:8" s="4" customFormat="1" ht="33" customHeight="1" x14ac:dyDescent="0.25">
      <c r="A197" s="3" t="s">
        <v>46</v>
      </c>
      <c r="B197" s="97" t="s">
        <v>221</v>
      </c>
      <c r="C197" s="39" t="s">
        <v>90</v>
      </c>
      <c r="D197" s="59"/>
      <c r="E197" s="59"/>
      <c r="F197" s="40">
        <f>F198</f>
        <v>34</v>
      </c>
      <c r="G197" s="40">
        <f t="shared" si="61"/>
        <v>0</v>
      </c>
      <c r="H197" s="40">
        <f t="shared" si="61"/>
        <v>0</v>
      </c>
    </row>
    <row r="198" spans="1:8" s="4" customFormat="1" ht="26.25" customHeight="1" x14ac:dyDescent="0.25">
      <c r="A198" s="3" t="s">
        <v>220</v>
      </c>
      <c r="B198" s="97" t="s">
        <v>221</v>
      </c>
      <c r="C198" s="39" t="s">
        <v>90</v>
      </c>
      <c r="D198" s="39" t="s">
        <v>22</v>
      </c>
      <c r="E198" s="39" t="s">
        <v>21</v>
      </c>
      <c r="F198" s="49">
        <v>34</v>
      </c>
      <c r="G198" s="49">
        <v>0</v>
      </c>
      <c r="H198" s="40">
        <v>0</v>
      </c>
    </row>
    <row r="199" spans="1:8" s="4" customFormat="1" ht="0.75" customHeight="1" x14ac:dyDescent="0.25">
      <c r="A199" s="66" t="s">
        <v>169</v>
      </c>
      <c r="B199" s="9" t="s">
        <v>171</v>
      </c>
      <c r="C199" s="39"/>
      <c r="D199" s="39"/>
      <c r="E199" s="59"/>
      <c r="F199" s="49">
        <f>F200</f>
        <v>0</v>
      </c>
      <c r="G199" s="49">
        <f t="shared" ref="G199:H201" si="62">G200</f>
        <v>0</v>
      </c>
      <c r="H199" s="49">
        <f t="shared" si="62"/>
        <v>0</v>
      </c>
    </row>
    <row r="200" spans="1:8" s="4" customFormat="1" ht="28.5" hidden="1" customHeight="1" x14ac:dyDescent="0.25">
      <c r="A200" s="98" t="s">
        <v>95</v>
      </c>
      <c r="B200" s="9" t="s">
        <v>171</v>
      </c>
      <c r="C200" s="39" t="s">
        <v>14</v>
      </c>
      <c r="D200" s="39"/>
      <c r="E200" s="59"/>
      <c r="F200" s="49">
        <f>F201</f>
        <v>0</v>
      </c>
      <c r="G200" s="49">
        <f t="shared" si="62"/>
        <v>0</v>
      </c>
      <c r="H200" s="49">
        <f t="shared" si="62"/>
        <v>0</v>
      </c>
    </row>
    <row r="201" spans="1:8" s="4" customFormat="1" ht="22.5" hidden="1" customHeight="1" x14ac:dyDescent="0.25">
      <c r="A201" s="98" t="s">
        <v>185</v>
      </c>
      <c r="B201" s="9" t="s">
        <v>171</v>
      </c>
      <c r="C201" s="39" t="s">
        <v>186</v>
      </c>
      <c r="D201" s="39"/>
      <c r="E201" s="59"/>
      <c r="F201" s="49">
        <f>F202</f>
        <v>0</v>
      </c>
      <c r="G201" s="49">
        <f t="shared" si="62"/>
        <v>0</v>
      </c>
      <c r="H201" s="49">
        <f t="shared" si="62"/>
        <v>0</v>
      </c>
    </row>
    <row r="202" spans="1:8" s="4" customFormat="1" ht="26.25" hidden="1" customHeight="1" x14ac:dyDescent="0.25">
      <c r="A202" s="89" t="s">
        <v>170</v>
      </c>
      <c r="B202" s="9" t="s">
        <v>171</v>
      </c>
      <c r="C202" s="39" t="s">
        <v>90</v>
      </c>
      <c r="D202" s="39" t="s">
        <v>12</v>
      </c>
      <c r="E202" s="39" t="s">
        <v>25</v>
      </c>
      <c r="F202" s="40">
        <v>0</v>
      </c>
      <c r="G202" s="49">
        <v>0</v>
      </c>
      <c r="H202" s="40">
        <v>0</v>
      </c>
    </row>
    <row r="203" spans="1:8" s="82" customFormat="1" ht="31.5" x14ac:dyDescent="0.25">
      <c r="A203" s="8" t="s">
        <v>59</v>
      </c>
      <c r="B203" s="9" t="s">
        <v>205</v>
      </c>
      <c r="C203" s="21"/>
      <c r="D203" s="19"/>
      <c r="E203" s="19"/>
      <c r="F203" s="40">
        <f>F204</f>
        <v>0</v>
      </c>
      <c r="G203" s="40">
        <f t="shared" ref="G203:H205" si="63">G204</f>
        <v>20</v>
      </c>
      <c r="H203" s="40">
        <f t="shared" si="63"/>
        <v>20</v>
      </c>
    </row>
    <row r="204" spans="1:8" s="82" customFormat="1" ht="31.5" x14ac:dyDescent="0.25">
      <c r="A204" s="8" t="s">
        <v>45</v>
      </c>
      <c r="B204" s="9" t="s">
        <v>205</v>
      </c>
      <c r="C204" s="21">
        <v>200</v>
      </c>
      <c r="D204" s="19"/>
      <c r="E204" s="19"/>
      <c r="F204" s="40">
        <f>F205</f>
        <v>0</v>
      </c>
      <c r="G204" s="40">
        <f t="shared" si="63"/>
        <v>20</v>
      </c>
      <c r="H204" s="40">
        <f t="shared" si="63"/>
        <v>20</v>
      </c>
    </row>
    <row r="205" spans="1:8" s="82" customFormat="1" ht="31.5" x14ac:dyDescent="0.25">
      <c r="A205" s="3" t="s">
        <v>46</v>
      </c>
      <c r="B205" s="9" t="s">
        <v>205</v>
      </c>
      <c r="C205" s="21">
        <v>240</v>
      </c>
      <c r="D205" s="19"/>
      <c r="E205" s="19"/>
      <c r="F205" s="40">
        <f>F206</f>
        <v>0</v>
      </c>
      <c r="G205" s="40">
        <f t="shared" si="63"/>
        <v>20</v>
      </c>
      <c r="H205" s="40">
        <f t="shared" si="63"/>
        <v>20</v>
      </c>
    </row>
    <row r="206" spans="1:8" s="82" customFormat="1" ht="15.75" x14ac:dyDescent="0.25">
      <c r="A206" s="3" t="s">
        <v>142</v>
      </c>
      <c r="B206" s="9" t="s">
        <v>205</v>
      </c>
      <c r="C206" s="21">
        <v>240</v>
      </c>
      <c r="D206" s="19" t="s">
        <v>28</v>
      </c>
      <c r="E206" s="19" t="s">
        <v>12</v>
      </c>
      <c r="F206" s="40">
        <v>0</v>
      </c>
      <c r="G206" s="40">
        <v>20</v>
      </c>
      <c r="H206" s="40">
        <v>20</v>
      </c>
    </row>
    <row r="207" spans="1:8" s="4" customFormat="1" ht="32.25" customHeight="1" x14ac:dyDescent="0.25">
      <c r="A207" s="8" t="s">
        <v>167</v>
      </c>
      <c r="B207" s="9" t="s">
        <v>168</v>
      </c>
      <c r="C207" s="39"/>
      <c r="D207" s="39"/>
      <c r="E207" s="59"/>
      <c r="F207" s="49">
        <f>F208+F211</f>
        <v>147</v>
      </c>
      <c r="G207" s="49">
        <f t="shared" ref="G207:H209" si="64">G208</f>
        <v>1762.4982300000001</v>
      </c>
      <c r="H207" s="49">
        <f t="shared" si="64"/>
        <v>494.11289000000011</v>
      </c>
    </row>
    <row r="208" spans="1:8" s="4" customFormat="1" ht="28.5" customHeight="1" x14ac:dyDescent="0.25">
      <c r="A208" s="8" t="s">
        <v>45</v>
      </c>
      <c r="B208" s="9" t="s">
        <v>168</v>
      </c>
      <c r="C208" s="39" t="s">
        <v>10</v>
      </c>
      <c r="D208" s="39"/>
      <c r="E208" s="59"/>
      <c r="F208" s="49">
        <f>F209</f>
        <v>146</v>
      </c>
      <c r="G208" s="49">
        <f t="shared" si="64"/>
        <v>1762.4982300000001</v>
      </c>
      <c r="H208" s="49">
        <f t="shared" si="64"/>
        <v>494.11289000000011</v>
      </c>
    </row>
    <row r="209" spans="1:8" s="4" customFormat="1" ht="33" customHeight="1" x14ac:dyDescent="0.25">
      <c r="A209" s="50" t="s">
        <v>46</v>
      </c>
      <c r="B209" s="9" t="s">
        <v>168</v>
      </c>
      <c r="C209" s="39" t="s">
        <v>90</v>
      </c>
      <c r="D209" s="39"/>
      <c r="E209" s="59"/>
      <c r="F209" s="49">
        <f>F210</f>
        <v>146</v>
      </c>
      <c r="G209" s="49">
        <f t="shared" si="64"/>
        <v>1762.4982300000001</v>
      </c>
      <c r="H209" s="49">
        <f t="shared" si="64"/>
        <v>494.11289000000011</v>
      </c>
    </row>
    <row r="210" spans="1:8" s="4" customFormat="1" ht="26.25" customHeight="1" x14ac:dyDescent="0.25">
      <c r="A210" s="52" t="s">
        <v>29</v>
      </c>
      <c r="B210" s="9" t="s">
        <v>168</v>
      </c>
      <c r="C210" s="39" t="s">
        <v>90</v>
      </c>
      <c r="D210" s="39" t="s">
        <v>22</v>
      </c>
      <c r="E210" s="39" t="s">
        <v>17</v>
      </c>
      <c r="F210" s="49">
        <f>180-34</f>
        <v>146</v>
      </c>
      <c r="G210" s="49">
        <f>2300.913-334.41477-204</f>
        <v>1762.4982300000001</v>
      </c>
      <c r="H210" s="49">
        <f>3182.049-55.5-694.44611-204-1733.99</f>
        <v>494.11289000000011</v>
      </c>
    </row>
    <row r="211" spans="1:8" s="4" customFormat="1" ht="26.25" customHeight="1" x14ac:dyDescent="0.25">
      <c r="A211" s="52" t="s">
        <v>144</v>
      </c>
      <c r="B211" s="9" t="s">
        <v>168</v>
      </c>
      <c r="C211" s="39" t="s">
        <v>14</v>
      </c>
      <c r="D211" s="39"/>
      <c r="E211" s="39"/>
      <c r="F211" s="49">
        <f>F212</f>
        <v>1</v>
      </c>
      <c r="G211" s="49">
        <f t="shared" ref="G211:H212" si="65">G212</f>
        <v>0</v>
      </c>
      <c r="H211" s="49">
        <f t="shared" si="65"/>
        <v>0</v>
      </c>
    </row>
    <row r="212" spans="1:8" s="4" customFormat="1" ht="26.25" customHeight="1" x14ac:dyDescent="0.25">
      <c r="A212" s="52" t="s">
        <v>183</v>
      </c>
      <c r="B212" s="9" t="s">
        <v>168</v>
      </c>
      <c r="C212" s="39" t="s">
        <v>182</v>
      </c>
      <c r="D212" s="39"/>
      <c r="E212" s="39"/>
      <c r="F212" s="49">
        <f>F213</f>
        <v>1</v>
      </c>
      <c r="G212" s="49">
        <f t="shared" si="65"/>
        <v>0</v>
      </c>
      <c r="H212" s="49">
        <f t="shared" si="65"/>
        <v>0</v>
      </c>
    </row>
    <row r="213" spans="1:8" s="4" customFormat="1" ht="26.25" customHeight="1" x14ac:dyDescent="0.25">
      <c r="A213" s="52" t="s">
        <v>29</v>
      </c>
      <c r="B213" s="9" t="s">
        <v>168</v>
      </c>
      <c r="C213" s="39" t="s">
        <v>182</v>
      </c>
      <c r="D213" s="39" t="s">
        <v>22</v>
      </c>
      <c r="E213" s="39" t="s">
        <v>17</v>
      </c>
      <c r="F213" s="49">
        <v>1</v>
      </c>
      <c r="G213" s="49">
        <v>0</v>
      </c>
      <c r="H213" s="49">
        <v>0</v>
      </c>
    </row>
    <row r="214" spans="1:8" s="4" customFormat="1" ht="34.5" customHeight="1" x14ac:dyDescent="0.25">
      <c r="A214" s="51" t="s">
        <v>127</v>
      </c>
      <c r="B214" s="9" t="s">
        <v>212</v>
      </c>
      <c r="C214" s="39"/>
      <c r="D214" s="39"/>
      <c r="E214" s="39"/>
      <c r="F214" s="49">
        <f t="shared" ref="F214:G216" si="66">F215</f>
        <v>286.8</v>
      </c>
      <c r="G214" s="49">
        <f t="shared" si="66"/>
        <v>287.8</v>
      </c>
      <c r="H214" s="49">
        <f>H215</f>
        <v>287.8</v>
      </c>
    </row>
    <row r="215" spans="1:8" s="4" customFormat="1" ht="34.5" customHeight="1" x14ac:dyDescent="0.25">
      <c r="A215" s="51" t="s">
        <v>9</v>
      </c>
      <c r="B215" s="9" t="s">
        <v>212</v>
      </c>
      <c r="C215" s="39" t="s">
        <v>10</v>
      </c>
      <c r="D215" s="39"/>
      <c r="E215" s="39"/>
      <c r="F215" s="49">
        <f t="shared" si="66"/>
        <v>286.8</v>
      </c>
      <c r="G215" s="49">
        <f t="shared" si="66"/>
        <v>287.8</v>
      </c>
      <c r="H215" s="49">
        <f>H216</f>
        <v>287.8</v>
      </c>
    </row>
    <row r="216" spans="1:8" s="4" customFormat="1" ht="34.5" customHeight="1" x14ac:dyDescent="0.25">
      <c r="A216" s="52" t="s">
        <v>46</v>
      </c>
      <c r="B216" s="9" t="s">
        <v>212</v>
      </c>
      <c r="C216" s="39" t="s">
        <v>90</v>
      </c>
      <c r="D216" s="39"/>
      <c r="E216" s="39"/>
      <c r="F216" s="49">
        <f t="shared" si="66"/>
        <v>286.8</v>
      </c>
      <c r="G216" s="49">
        <f t="shared" si="66"/>
        <v>287.8</v>
      </c>
      <c r="H216" s="49">
        <f>H217</f>
        <v>287.8</v>
      </c>
    </row>
    <row r="217" spans="1:8" s="4" customFormat="1" ht="18.75" customHeight="1" x14ac:dyDescent="0.25">
      <c r="A217" s="52" t="s">
        <v>29</v>
      </c>
      <c r="B217" s="9" t="s">
        <v>212</v>
      </c>
      <c r="C217" s="39" t="s">
        <v>90</v>
      </c>
      <c r="D217" s="39" t="s">
        <v>22</v>
      </c>
      <c r="E217" s="39" t="s">
        <v>17</v>
      </c>
      <c r="F217" s="49">
        <v>286.8</v>
      </c>
      <c r="G217" s="49">
        <v>287.8</v>
      </c>
      <c r="H217" s="49">
        <v>287.8</v>
      </c>
    </row>
    <row r="218" spans="1:8" s="4" customFormat="1" ht="31.5" x14ac:dyDescent="0.25">
      <c r="A218" s="3" t="s">
        <v>128</v>
      </c>
      <c r="B218" s="9" t="s">
        <v>129</v>
      </c>
      <c r="C218" s="39"/>
      <c r="D218" s="39"/>
      <c r="E218" s="39"/>
      <c r="F218" s="49">
        <f t="shared" ref="F218:G218" si="67">F219+F222</f>
        <v>140.30000000000001</v>
      </c>
      <c r="G218" s="49">
        <f t="shared" si="67"/>
        <v>142.6</v>
      </c>
      <c r="H218" s="49">
        <f>H219+H222</f>
        <v>149.6</v>
      </c>
    </row>
    <row r="219" spans="1:8" s="4" customFormat="1" ht="78.75" x14ac:dyDescent="0.25">
      <c r="A219" s="52" t="s">
        <v>6</v>
      </c>
      <c r="B219" s="9" t="s">
        <v>129</v>
      </c>
      <c r="C219" s="39" t="s">
        <v>7</v>
      </c>
      <c r="D219" s="39"/>
      <c r="E219" s="39"/>
      <c r="F219" s="49">
        <f t="shared" ref="F219:G220" si="68">F220</f>
        <v>127.039</v>
      </c>
      <c r="G219" s="49">
        <f t="shared" si="68"/>
        <v>132.11699999999999</v>
      </c>
      <c r="H219" s="49">
        <f>H220</f>
        <v>132.11699999999999</v>
      </c>
    </row>
    <row r="220" spans="1:8" s="4" customFormat="1" ht="31.5" x14ac:dyDescent="0.25">
      <c r="A220" s="3" t="s">
        <v>88</v>
      </c>
      <c r="B220" s="9" t="s">
        <v>129</v>
      </c>
      <c r="C220" s="39" t="s">
        <v>89</v>
      </c>
      <c r="D220" s="39"/>
      <c r="E220" s="39"/>
      <c r="F220" s="49">
        <f t="shared" si="68"/>
        <v>127.039</v>
      </c>
      <c r="G220" s="49">
        <f t="shared" si="68"/>
        <v>132.11699999999999</v>
      </c>
      <c r="H220" s="49">
        <f>H221</f>
        <v>132.11699999999999</v>
      </c>
    </row>
    <row r="221" spans="1:8" s="4" customFormat="1" ht="15.75" x14ac:dyDescent="0.25">
      <c r="A221" s="3" t="s">
        <v>130</v>
      </c>
      <c r="B221" s="9" t="s">
        <v>129</v>
      </c>
      <c r="C221" s="39" t="s">
        <v>89</v>
      </c>
      <c r="D221" s="39" t="s">
        <v>21</v>
      </c>
      <c r="E221" s="39" t="s">
        <v>17</v>
      </c>
      <c r="F221" s="40">
        <v>127.039</v>
      </c>
      <c r="G221" s="40">
        <v>132.11699999999999</v>
      </c>
      <c r="H221" s="40">
        <v>132.11699999999999</v>
      </c>
    </row>
    <row r="222" spans="1:8" s="4" customFormat="1" ht="31.5" x14ac:dyDescent="0.25">
      <c r="A222" s="51" t="s">
        <v>9</v>
      </c>
      <c r="B222" s="9" t="s">
        <v>129</v>
      </c>
      <c r="C222" s="39" t="s">
        <v>10</v>
      </c>
      <c r="D222" s="39"/>
      <c r="E222" s="39"/>
      <c r="F222" s="49">
        <f t="shared" ref="F222:G223" si="69">F223</f>
        <v>13.260999999999999</v>
      </c>
      <c r="G222" s="49">
        <f t="shared" si="69"/>
        <v>10.483000000000001</v>
      </c>
      <c r="H222" s="49">
        <f>H223</f>
        <v>17.483000000000001</v>
      </c>
    </row>
    <row r="223" spans="1:8" s="4" customFormat="1" ht="32.25" customHeight="1" x14ac:dyDescent="0.25">
      <c r="A223" s="3" t="s">
        <v>46</v>
      </c>
      <c r="B223" s="9" t="s">
        <v>129</v>
      </c>
      <c r="C223" s="39" t="s">
        <v>90</v>
      </c>
      <c r="D223" s="39"/>
      <c r="E223" s="39"/>
      <c r="F223" s="49">
        <f t="shared" si="69"/>
        <v>13.260999999999999</v>
      </c>
      <c r="G223" s="49">
        <f t="shared" si="69"/>
        <v>10.483000000000001</v>
      </c>
      <c r="H223" s="49">
        <f>H224</f>
        <v>17.483000000000001</v>
      </c>
    </row>
    <row r="224" spans="1:8" s="4" customFormat="1" ht="21.75" customHeight="1" x14ac:dyDescent="0.25">
      <c r="A224" s="3" t="s">
        <v>130</v>
      </c>
      <c r="B224" s="9" t="s">
        <v>129</v>
      </c>
      <c r="C224" s="39" t="s">
        <v>90</v>
      </c>
      <c r="D224" s="39" t="s">
        <v>21</v>
      </c>
      <c r="E224" s="39" t="s">
        <v>17</v>
      </c>
      <c r="F224" s="49">
        <v>13.260999999999999</v>
      </c>
      <c r="G224" s="49">
        <v>10.483000000000001</v>
      </c>
      <c r="H224" s="49">
        <v>17.483000000000001</v>
      </c>
    </row>
    <row r="225" spans="1:8" s="4" customFormat="1" ht="51.75" customHeight="1" x14ac:dyDescent="0.25">
      <c r="A225" s="8" t="s">
        <v>216</v>
      </c>
      <c r="B225" s="31" t="s">
        <v>217</v>
      </c>
      <c r="C225" s="39"/>
      <c r="D225" s="39"/>
      <c r="E225" s="39"/>
      <c r="F225" s="49">
        <f>F226</f>
        <v>50</v>
      </c>
      <c r="G225" s="49">
        <f>G226</f>
        <v>0</v>
      </c>
      <c r="H225" s="49">
        <f>H226</f>
        <v>0</v>
      </c>
    </row>
    <row r="226" spans="1:8" ht="15.75" x14ac:dyDescent="0.25">
      <c r="A226" s="52" t="s">
        <v>144</v>
      </c>
      <c r="B226" s="31" t="s">
        <v>217</v>
      </c>
      <c r="C226" s="39" t="s">
        <v>14</v>
      </c>
      <c r="D226" s="31"/>
      <c r="E226" s="31"/>
      <c r="F226" s="40">
        <f>F227</f>
        <v>50</v>
      </c>
      <c r="G226" s="40">
        <f t="shared" ref="G226:H227" si="70">G227</f>
        <v>0</v>
      </c>
      <c r="H226" s="40">
        <f t="shared" si="70"/>
        <v>0</v>
      </c>
    </row>
    <row r="227" spans="1:8" ht="15.75" x14ac:dyDescent="0.25">
      <c r="A227" s="52" t="s">
        <v>183</v>
      </c>
      <c r="B227" s="31" t="s">
        <v>217</v>
      </c>
      <c r="C227" s="39" t="s">
        <v>182</v>
      </c>
      <c r="D227" s="31"/>
      <c r="E227" s="31"/>
      <c r="F227" s="40">
        <f>F228</f>
        <v>50</v>
      </c>
      <c r="G227" s="40">
        <f t="shared" si="70"/>
        <v>0</v>
      </c>
      <c r="H227" s="40">
        <f t="shared" si="70"/>
        <v>0</v>
      </c>
    </row>
    <row r="228" spans="1:8" ht="47.25" x14ac:dyDescent="0.25">
      <c r="A228" s="8" t="s">
        <v>49</v>
      </c>
      <c r="B228" s="31" t="s">
        <v>217</v>
      </c>
      <c r="C228" s="30">
        <v>850</v>
      </c>
      <c r="D228" s="31" t="s">
        <v>17</v>
      </c>
      <c r="E228" s="31" t="s">
        <v>20</v>
      </c>
      <c r="F228" s="40">
        <v>50</v>
      </c>
      <c r="G228" s="40">
        <v>0</v>
      </c>
      <c r="H228" s="40">
        <v>0</v>
      </c>
    </row>
    <row r="229" spans="1:8" ht="15.75" x14ac:dyDescent="0.25">
      <c r="A229" s="8" t="s">
        <v>44</v>
      </c>
      <c r="B229" s="31" t="s">
        <v>201</v>
      </c>
      <c r="C229" s="30"/>
      <c r="D229" s="31"/>
      <c r="E229" s="31"/>
      <c r="F229" s="40">
        <f>F230</f>
        <v>0</v>
      </c>
      <c r="G229" s="40">
        <f t="shared" ref="G229:H231" si="71">G230</f>
        <v>100</v>
      </c>
      <c r="H229" s="40">
        <f t="shared" si="71"/>
        <v>100</v>
      </c>
    </row>
    <row r="230" spans="1:8" ht="31.5" x14ac:dyDescent="0.25">
      <c r="A230" s="8" t="s">
        <v>45</v>
      </c>
      <c r="B230" s="31" t="s">
        <v>201</v>
      </c>
      <c r="C230" s="30">
        <v>200</v>
      </c>
      <c r="D230" s="31"/>
      <c r="E230" s="31"/>
      <c r="F230" s="40">
        <f>F231</f>
        <v>0</v>
      </c>
      <c r="G230" s="40">
        <f t="shared" si="71"/>
        <v>100</v>
      </c>
      <c r="H230" s="40">
        <f t="shared" si="71"/>
        <v>100</v>
      </c>
    </row>
    <row r="231" spans="1:8" ht="31.5" x14ac:dyDescent="0.25">
      <c r="A231" s="55" t="s">
        <v>46</v>
      </c>
      <c r="B231" s="31" t="s">
        <v>201</v>
      </c>
      <c r="C231" s="30">
        <v>240</v>
      </c>
      <c r="D231" s="31"/>
      <c r="E231" s="31"/>
      <c r="F231" s="40">
        <f>F232</f>
        <v>0</v>
      </c>
      <c r="G231" s="40">
        <f t="shared" si="71"/>
        <v>100</v>
      </c>
      <c r="H231" s="40">
        <f t="shared" si="71"/>
        <v>100</v>
      </c>
    </row>
    <row r="232" spans="1:8" ht="47.25" x14ac:dyDescent="0.25">
      <c r="A232" s="8" t="s">
        <v>49</v>
      </c>
      <c r="B232" s="31" t="s">
        <v>201</v>
      </c>
      <c r="C232" s="30">
        <v>240</v>
      </c>
      <c r="D232" s="31" t="s">
        <v>17</v>
      </c>
      <c r="E232" s="31" t="s">
        <v>20</v>
      </c>
      <c r="F232" s="40">
        <v>0</v>
      </c>
      <c r="G232" s="40">
        <v>100</v>
      </c>
      <c r="H232" s="40">
        <v>100</v>
      </c>
    </row>
    <row r="233" spans="1:8" s="82" customFormat="1" ht="15.75" x14ac:dyDescent="0.25">
      <c r="A233" s="8" t="s">
        <v>55</v>
      </c>
      <c r="B233" s="9" t="s">
        <v>202</v>
      </c>
      <c r="C233" s="21"/>
      <c r="D233" s="19"/>
      <c r="E233" s="19"/>
      <c r="F233" s="40">
        <f>F234</f>
        <v>0</v>
      </c>
      <c r="G233" s="40">
        <f t="shared" ref="G233:H235" si="72">G234</f>
        <v>40</v>
      </c>
      <c r="H233" s="40">
        <f t="shared" si="72"/>
        <v>40</v>
      </c>
    </row>
    <row r="234" spans="1:8" s="82" customFormat="1" ht="31.5" x14ac:dyDescent="0.25">
      <c r="A234" s="8" t="s">
        <v>45</v>
      </c>
      <c r="B234" s="9" t="s">
        <v>202</v>
      </c>
      <c r="C234" s="21">
        <v>200</v>
      </c>
      <c r="D234" s="19"/>
      <c r="E234" s="19"/>
      <c r="F234" s="40">
        <f>F235</f>
        <v>0</v>
      </c>
      <c r="G234" s="40">
        <f t="shared" si="72"/>
        <v>40</v>
      </c>
      <c r="H234" s="40">
        <f t="shared" si="72"/>
        <v>40</v>
      </c>
    </row>
    <row r="235" spans="1:8" s="82" customFormat="1" ht="31.5" x14ac:dyDescent="0.25">
      <c r="A235" s="3" t="s">
        <v>46</v>
      </c>
      <c r="B235" s="9" t="s">
        <v>202</v>
      </c>
      <c r="C235" s="21">
        <v>240</v>
      </c>
      <c r="D235" s="19"/>
      <c r="E235" s="19"/>
      <c r="F235" s="40">
        <f>F236</f>
        <v>0</v>
      </c>
      <c r="G235" s="40">
        <f t="shared" si="72"/>
        <v>40</v>
      </c>
      <c r="H235" s="40">
        <f t="shared" si="72"/>
        <v>40</v>
      </c>
    </row>
    <row r="236" spans="1:8" s="82" customFormat="1" ht="15.75" x14ac:dyDescent="0.25">
      <c r="A236" s="3" t="s">
        <v>172</v>
      </c>
      <c r="B236" s="9" t="s">
        <v>202</v>
      </c>
      <c r="C236" s="21">
        <v>240</v>
      </c>
      <c r="D236" s="19" t="s">
        <v>25</v>
      </c>
      <c r="E236" s="19" t="s">
        <v>25</v>
      </c>
      <c r="F236" s="40">
        <v>0</v>
      </c>
      <c r="G236" s="40">
        <v>40</v>
      </c>
      <c r="H236" s="40">
        <v>40</v>
      </c>
    </row>
    <row r="237" spans="1:8" s="4" customFormat="1" ht="35.25" customHeight="1" x14ac:dyDescent="0.25">
      <c r="A237" s="8" t="s">
        <v>131</v>
      </c>
      <c r="B237" s="9" t="s">
        <v>132</v>
      </c>
      <c r="C237" s="53"/>
      <c r="D237" s="53"/>
      <c r="E237" s="53"/>
      <c r="F237" s="49">
        <f t="shared" ref="F237:G239" si="73">F238</f>
        <v>112.363</v>
      </c>
      <c r="G237" s="49">
        <f t="shared" si="73"/>
        <v>112.363</v>
      </c>
      <c r="H237" s="49">
        <f>H238</f>
        <v>112.363</v>
      </c>
    </row>
    <row r="238" spans="1:8" s="4" customFormat="1" ht="37.5" customHeight="1" x14ac:dyDescent="0.25">
      <c r="A238" s="51" t="s">
        <v>9</v>
      </c>
      <c r="B238" s="9" t="s">
        <v>132</v>
      </c>
      <c r="C238" s="53" t="s">
        <v>10</v>
      </c>
      <c r="D238" s="53"/>
      <c r="E238" s="53"/>
      <c r="F238" s="54">
        <f t="shared" si="73"/>
        <v>112.363</v>
      </c>
      <c r="G238" s="54">
        <f t="shared" si="73"/>
        <v>112.363</v>
      </c>
      <c r="H238" s="54">
        <f>H239</f>
        <v>112.363</v>
      </c>
    </row>
    <row r="239" spans="1:8" s="4" customFormat="1" ht="31.5" x14ac:dyDescent="0.25">
      <c r="A239" s="55" t="s">
        <v>133</v>
      </c>
      <c r="B239" s="9" t="s">
        <v>132</v>
      </c>
      <c r="C239" s="53" t="s">
        <v>90</v>
      </c>
      <c r="D239" s="53"/>
      <c r="E239" s="53"/>
      <c r="F239" s="54">
        <f t="shared" si="73"/>
        <v>112.363</v>
      </c>
      <c r="G239" s="54">
        <f t="shared" si="73"/>
        <v>112.363</v>
      </c>
      <c r="H239" s="54">
        <f>H240</f>
        <v>112.363</v>
      </c>
    </row>
    <row r="240" spans="1:8" s="4" customFormat="1" ht="19.5" customHeight="1" x14ac:dyDescent="0.25">
      <c r="A240" s="8" t="s">
        <v>24</v>
      </c>
      <c r="B240" s="9" t="s">
        <v>132</v>
      </c>
      <c r="C240" s="53" t="s">
        <v>90</v>
      </c>
      <c r="D240" s="53" t="s">
        <v>22</v>
      </c>
      <c r="E240" s="53" t="s">
        <v>12</v>
      </c>
      <c r="F240" s="54">
        <v>112.363</v>
      </c>
      <c r="G240" s="54">
        <v>112.363</v>
      </c>
      <c r="H240" s="54">
        <v>112.363</v>
      </c>
    </row>
    <row r="241" spans="5:8" s="4" customFormat="1" ht="12.75" x14ac:dyDescent="0.25">
      <c r="E241" s="5"/>
      <c r="H241" s="6"/>
    </row>
  </sheetData>
  <autoFilter ref="A15:H241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2020-04-23T11:08:56Z</cp:lastPrinted>
  <dcterms:created xsi:type="dcterms:W3CDTF">2017-10-11T12:40:42Z</dcterms:created>
  <dcterms:modified xsi:type="dcterms:W3CDTF">2020-05-08T12:12:58Z</dcterms:modified>
</cp:coreProperties>
</file>