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1444\общая\ПРОЧЕЕ\СД 2020\сентябрь\"/>
    </mc:Choice>
  </mc:AlternateContent>
  <bookViews>
    <workbookView xWindow="0" yWindow="0" windowWidth="21570" windowHeight="7545"/>
  </bookViews>
  <sheets>
    <sheet name="2019" sheetId="1" r:id="rId1"/>
  </sheets>
  <definedNames>
    <definedName name="_xlnm._FilterDatabase" localSheetId="0" hidden="1">'2019'!$A$14:$H$48</definedName>
    <definedName name="_xlnm.Print_Titles" localSheetId="0">'2019'!$14:$14</definedName>
  </definedNames>
  <calcPr calcId="152511"/>
</workbook>
</file>

<file path=xl/calcChain.xml><?xml version="1.0" encoding="utf-8"?>
<calcChain xmlns="http://schemas.openxmlformats.org/spreadsheetml/2006/main">
  <c r="F40" i="1" l="1"/>
  <c r="G39" i="1"/>
  <c r="F39" i="1"/>
  <c r="G38" i="1"/>
  <c r="F38" i="1"/>
  <c r="H37" i="1"/>
  <c r="G37" i="1"/>
  <c r="F37" i="1"/>
  <c r="G36" i="1"/>
  <c r="F36" i="1"/>
  <c r="H35" i="1"/>
  <c r="G35" i="1"/>
  <c r="F35" i="1"/>
  <c r="H34" i="1"/>
  <c r="G34" i="1"/>
  <c r="F34" i="1"/>
  <c r="H33" i="1"/>
  <c r="G33" i="1"/>
  <c r="F33" i="1"/>
  <c r="G32" i="1"/>
  <c r="F32" i="1"/>
  <c r="H31" i="1"/>
  <c r="G31" i="1"/>
  <c r="F31" i="1"/>
  <c r="H30" i="1"/>
  <c r="G30" i="1"/>
  <c r="F30" i="1"/>
  <c r="H29" i="1"/>
  <c r="G29" i="1"/>
  <c r="F29" i="1"/>
  <c r="F28" i="1"/>
  <c r="H27" i="1"/>
  <c r="G27" i="1"/>
  <c r="F27" i="1"/>
  <c r="H26" i="1"/>
  <c r="G26" i="1"/>
  <c r="F26" i="1"/>
  <c r="H25" i="1"/>
  <c r="G25" i="1"/>
  <c r="F25" i="1"/>
  <c r="G23" i="1"/>
  <c r="F23" i="1"/>
  <c r="H22" i="1"/>
  <c r="G22" i="1"/>
  <c r="F22" i="1"/>
  <c r="H21" i="1"/>
  <c r="G21" i="1"/>
  <c r="F21" i="1"/>
  <c r="G20" i="1"/>
  <c r="H19" i="1"/>
  <c r="G19" i="1"/>
  <c r="F19" i="1"/>
  <c r="H18" i="1"/>
  <c r="G18" i="1"/>
  <c r="F18" i="1"/>
  <c r="H17" i="1"/>
  <c r="G17" i="1"/>
  <c r="F17" i="1"/>
  <c r="H16" i="1"/>
  <c r="G16" i="1"/>
  <c r="F16" i="1"/>
  <c r="H15" i="1"/>
  <c r="G15" i="1"/>
  <c r="F15" i="1"/>
  <c r="H48" i="1" l="1"/>
  <c r="H47" i="1" s="1"/>
  <c r="H46" i="1" s="1"/>
  <c r="G48" i="1"/>
  <c r="G47" i="1" s="1"/>
  <c r="G46" i="1" s="1"/>
  <c r="F48" i="1"/>
  <c r="F47" i="1" s="1"/>
  <c r="F46" i="1" s="1"/>
  <c r="H45" i="1"/>
  <c r="H44" i="1" s="1"/>
  <c r="H43" i="1" s="1"/>
  <c r="H42" i="1" s="1"/>
  <c r="G44" i="1"/>
  <c r="G43" i="1" s="1"/>
  <c r="G42" i="1" s="1"/>
  <c r="F44" i="1"/>
  <c r="F43" i="1" s="1"/>
  <c r="F42" i="1" s="1"/>
  <c r="H41" i="1" l="1"/>
  <c r="G50" i="1"/>
  <c r="F50" i="1"/>
  <c r="H50" i="1" l="1"/>
</calcChain>
</file>

<file path=xl/sharedStrings.xml><?xml version="1.0" encoding="utf-8"?>
<sst xmlns="http://schemas.openxmlformats.org/spreadsheetml/2006/main" count="107" uniqueCount="45">
  <si>
    <t>Наименование</t>
  </si>
  <si>
    <t>ЦСР</t>
  </si>
  <si>
    <t>ВР</t>
  </si>
  <si>
    <t>Рз</t>
  </si>
  <si>
    <t>ПР</t>
  </si>
  <si>
    <t>04</t>
  </si>
  <si>
    <t>09</t>
  </si>
  <si>
    <t>Дорожное хозяйство (дорожные фонды)</t>
  </si>
  <si>
    <t>Сумма
(тысяч рублей)</t>
  </si>
  <si>
    <t>1</t>
  </si>
  <si>
    <t>2</t>
  </si>
  <si>
    <t>3</t>
  </si>
  <si>
    <t>4</t>
  </si>
  <si>
    <t>2020 год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</si>
  <si>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</si>
  <si>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</si>
  <si>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</si>
  <si>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Мероприятия по содержанию автомобильных дорог </t>
  </si>
  <si>
    <r>
      <t>Мероприятия по капитальному ремонту и ремонт автомобильных дорог общего пользования местного значения</t>
    </r>
    <r>
      <rPr>
        <sz val="10"/>
        <color indexed="10"/>
        <rFont val="Times New Roman"/>
        <family val="1"/>
        <charset val="204"/>
      </rPr>
      <t/>
    </r>
  </si>
  <si>
    <t xml:space="preserve">Мероприятия по капитальному ремонту и ремонту автомобильных дорог общего пользования местного значения </t>
  </si>
  <si>
    <t>10 0 00 00000</t>
  </si>
  <si>
    <t>10 0 01 00000</t>
  </si>
  <si>
    <t>Муниципальная программа "Развитие автомобильных дорог Шапкинского сельского поселения Тосненского района Ленинградской области ".</t>
  </si>
  <si>
    <t xml:space="preserve">РАСПРЕДЕЛЕНИЕ  </t>
  </si>
  <si>
    <t>2021 год</t>
  </si>
  <si>
    <t>Прочие мероприятия по обслуживанию и содержанию автомобильных дорог общего пользования местного значения</t>
  </si>
  <si>
    <t>10 0 01 10100</t>
  </si>
  <si>
    <t>10 0 01 10110</t>
  </si>
  <si>
    <t>10 0 01 S0140</t>
  </si>
  <si>
    <t>10 0 01 10120</t>
  </si>
  <si>
    <t>Капитальные вложения в объекты государственной (муниципальной) собственности</t>
  </si>
  <si>
    <t>Бюджетные инвестиции</t>
  </si>
  <si>
    <t>2022 год</t>
  </si>
  <si>
    <t>99 9 01 10110</t>
  </si>
  <si>
    <t>999 01 S0140</t>
  </si>
  <si>
    <t xml:space="preserve">от                        №  </t>
  </si>
  <si>
    <t>Приложение № 11</t>
  </si>
  <si>
    <t xml:space="preserve">бюджетных ассигнований дорожного фонда бюджета Шапкинского сельского поселения Тосненского района Ленинградской области  на 2020 год и плановый период 2021 и 2022 годов </t>
  </si>
  <si>
    <t>от 24.12.2019    №  16</t>
  </si>
  <si>
    <t>Непрограммные расходы</t>
  </si>
  <si>
    <t>ВСЕГО</t>
  </si>
  <si>
    <t>к решению совета депутатов Шапкинского сельского поселения Тосненского района Ленинградской области</t>
  </si>
  <si>
    <t>Строительство (реконструкция), включая проектирование автомобильных дорог общего пользования местного значения</t>
  </si>
  <si>
    <t>10 0 01 11120</t>
  </si>
  <si>
    <t>Приложение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</si>
</sst>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?"/>
    <numFmt numFmtId="167" formatCode="#,##0.00000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color indexed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4" fillId="2" borderId="1"/>
    <xf numFmtId="0" fontId="6" fillId="2" borderId="1"/>
    <xf numFmtId="0" fontId="6" fillId="2" borderId="1"/>
    <xf numFmtId="0" fontId="6" fillId="2" borderId="1"/>
    <xf numFmtId="0" fontId="1" fillId="2" borderId="1"/>
    <xf numFmtId="0" fontId="7" fillId="2" borderId="1"/>
    <xf numFmtId="0" fontId="7" fillId="2" borderId="1"/>
    <xf numFmtId="0" fontId="7" fillId="2" borderId="1"/>
    <xf numFmtId="0" fontId="8" fillId="2" borderId="1"/>
    <xf numFmtId="0" fontId="7" fillId="2" borderId="1"/>
    <xf numFmtId="9" fontId="9" fillId="2" borderId="1" applyFont="0" applyFill="0" applyBorder="0" applyAlignment="0" applyProtection="0"/>
    <xf numFmtId="9" fontId="4" fillId="2" borderId="1" applyFont="0" applyFill="0" applyBorder="0" applyAlignment="0" applyProtection="0"/>
    <xf numFmtId="164" fontId="4" fillId="2" borderId="1" applyFont="0" applyFill="0" applyBorder="0" applyAlignment="0" applyProtection="0"/>
    <xf numFmtId="164" fontId="9" fillId="2" borderId="1" applyFont="0" applyFill="0" applyBorder="0" applyAlignment="0" applyProtection="0"/>
    <xf numFmtId="164" fontId="9" fillId="2" borderId="1" applyFont="0" applyFill="0" applyBorder="0" applyAlignment="0" applyProtection="0"/>
    <xf numFmtId="164" fontId="9" fillId="2" borderId="1" applyFont="0" applyFill="0" applyBorder="0" applyAlignment="0" applyProtection="0"/>
    <xf numFmtId="164" fontId="9" fillId="2" borderId="1" applyFont="0" applyFill="0" applyBorder="0" applyAlignment="0" applyProtection="0"/>
    <xf numFmtId="0" fontId="1" fillId="2" borderId="1"/>
    <xf numFmtId="0" fontId="4" fillId="2" borderId="1"/>
    <xf numFmtId="0" fontId="1" fillId="2" borderId="1"/>
    <xf numFmtId="0" fontId="6" fillId="2" borderId="1"/>
  </cellStyleXfs>
  <cellXfs count="41">
    <xf numFmtId="0" fontId="0" fillId="0" borderId="0" xfId="0"/>
    <xf numFmtId="0" fontId="3" fillId="3" borderId="0" xfId="0" applyFont="1" applyFill="1" applyAlignment="1">
      <alignment horizontal="right"/>
    </xf>
    <xf numFmtId="49" fontId="3" fillId="3" borderId="2" xfId="1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top" wrapText="1"/>
    </xf>
    <xf numFmtId="0" fontId="3" fillId="3" borderId="0" xfId="0" applyFont="1" applyFill="1"/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3" borderId="0" xfId="0" applyFont="1" applyFill="1" applyAlignment="1">
      <alignment horizontal="center" vertical="top"/>
    </xf>
    <xf numFmtId="0" fontId="2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top" wrapText="1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left"/>
    </xf>
    <xf numFmtId="0" fontId="3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167" fontId="2" fillId="3" borderId="2" xfId="0" applyNumberFormat="1" applyFont="1" applyFill="1" applyBorder="1" applyAlignment="1">
      <alignment horizontal="center" vertical="center" wrapText="1"/>
    </xf>
    <xf numFmtId="167" fontId="3" fillId="3" borderId="2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top"/>
    </xf>
    <xf numFmtId="0" fontId="2" fillId="3" borderId="6" xfId="0" applyFont="1" applyFill="1" applyBorder="1" applyAlignment="1">
      <alignment vertical="center" wrapText="1"/>
    </xf>
    <xf numFmtId="0" fontId="3" fillId="3" borderId="6" xfId="1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1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vertical="center" wrapText="1"/>
    </xf>
    <xf numFmtId="0" fontId="2" fillId="3" borderId="7" xfId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center" vertical="top"/>
    </xf>
    <xf numFmtId="167" fontId="2" fillId="3" borderId="2" xfId="0" applyNumberFormat="1" applyFont="1" applyFill="1" applyBorder="1" applyAlignment="1">
      <alignment horizontal="center" vertical="top"/>
    </xf>
    <xf numFmtId="0" fontId="3" fillId="3" borderId="0" xfId="0" applyFont="1" applyFill="1" applyAlignment="1">
      <alignment horizontal="center" vertical="top"/>
    </xf>
    <xf numFmtId="0" fontId="3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166" fontId="2" fillId="3" borderId="2" xfId="0" applyNumberFormat="1" applyFont="1" applyFill="1" applyBorder="1" applyAlignment="1">
      <alignment horizontal="center" vertical="top" wrapText="1"/>
    </xf>
    <xf numFmtId="49" fontId="2" fillId="3" borderId="4" xfId="0" applyNumberFormat="1" applyFont="1" applyFill="1" applyBorder="1" applyAlignment="1">
      <alignment horizontal="center" vertical="top" wrapText="1"/>
    </xf>
    <xf numFmtId="49" fontId="2" fillId="3" borderId="5" xfId="0" applyNumberFormat="1" applyFont="1" applyFill="1" applyBorder="1" applyAlignment="1">
      <alignment horizontal="center" vertical="top" wrapText="1"/>
    </xf>
    <xf numFmtId="49" fontId="2" fillId="3" borderId="4" xfId="1" applyNumberFormat="1" applyFont="1" applyFill="1" applyBorder="1" applyAlignment="1">
      <alignment horizontal="center" vertical="top" wrapText="1"/>
    </xf>
    <xf numFmtId="49" fontId="2" fillId="3" borderId="5" xfId="1" applyNumberFormat="1" applyFont="1" applyFill="1" applyBorder="1" applyAlignment="1">
      <alignment horizontal="center" vertical="top" wrapText="1"/>
    </xf>
  </cellXfs>
  <cellStyles count="22">
    <cellStyle name="Обычный" xfId="0" builtinId="0"/>
    <cellStyle name="Обычный 2" xfId="1"/>
    <cellStyle name="Обычный 2 2" xfId="8"/>
    <cellStyle name="Обычный 2 2 2" xfId="19"/>
    <cellStyle name="Обычный 3" xfId="2"/>
    <cellStyle name="Обычный 3 2" xfId="7"/>
    <cellStyle name="Обычный 3 3" xfId="18"/>
    <cellStyle name="Обычный 3 4" xfId="6"/>
    <cellStyle name="Обычный 4" xfId="3"/>
    <cellStyle name="Обычный 4 2" xfId="9"/>
    <cellStyle name="Обычный 5" xfId="4"/>
    <cellStyle name="Обычный 5 2" xfId="20"/>
    <cellStyle name="Обычный 5 3" xfId="10"/>
    <cellStyle name="Обычный 7" xfId="5"/>
    <cellStyle name="Обычный 9" xfId="21"/>
    <cellStyle name="Процентный 2" xfId="11"/>
    <cellStyle name="Процентный 2 2" xfId="12"/>
    <cellStyle name="Финансовый 2" xfId="13"/>
    <cellStyle name="Финансовый 2 10" xfId="14"/>
    <cellStyle name="Финансовый 2 11" xfId="15"/>
    <cellStyle name="Финансовый 2 8" xfId="16"/>
    <cellStyle name="Финансовый 2 9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view="pageBreakPreview" zoomScale="60" zoomScaleNormal="100" workbookViewId="0">
      <selection activeCell="G2" sqref="G2:H2"/>
    </sheetView>
  </sheetViews>
  <sheetFormatPr defaultRowHeight="15.75" x14ac:dyDescent="0.25"/>
  <cols>
    <col min="1" max="1" width="61.42578125" style="21" customWidth="1"/>
    <col min="2" max="2" width="16.42578125" style="32" customWidth="1"/>
    <col min="3" max="5" width="7.42578125" style="32" customWidth="1"/>
    <col min="6" max="8" width="16.42578125" style="32" customWidth="1"/>
    <col min="9" max="16384" width="9.140625" style="4"/>
  </cols>
  <sheetData>
    <row r="1" spans="1:10" s="6" customFormat="1" x14ac:dyDescent="0.25">
      <c r="A1" s="9"/>
      <c r="B1" s="8"/>
      <c r="C1" s="7"/>
      <c r="D1" s="7"/>
      <c r="E1" s="7"/>
      <c r="G1" s="13" t="s">
        <v>44</v>
      </c>
      <c r="H1" s="1"/>
      <c r="I1" s="4"/>
      <c r="J1" s="4"/>
    </row>
    <row r="2" spans="1:10" s="6" customFormat="1" ht="67.5" customHeight="1" x14ac:dyDescent="0.25">
      <c r="A2" s="9"/>
      <c r="B2" s="8"/>
      <c r="C2" s="7"/>
      <c r="D2" s="7"/>
      <c r="E2" s="7"/>
      <c r="G2" s="33" t="s">
        <v>41</v>
      </c>
      <c r="H2" s="33"/>
      <c r="I2" s="4"/>
      <c r="J2" s="4"/>
    </row>
    <row r="3" spans="1:10" s="6" customFormat="1" ht="21.75" customHeight="1" x14ac:dyDescent="0.25">
      <c r="A3" s="9"/>
      <c r="B3" s="8"/>
      <c r="C3" s="7"/>
      <c r="D3" s="7"/>
      <c r="E3" s="7"/>
      <c r="G3" s="34" t="s">
        <v>35</v>
      </c>
      <c r="H3" s="34"/>
      <c r="I3" s="4"/>
      <c r="J3" s="4"/>
    </row>
    <row r="4" spans="1:10" s="6" customFormat="1" ht="16.5" customHeight="1" x14ac:dyDescent="0.25">
      <c r="A4" s="9"/>
      <c r="B4" s="8"/>
      <c r="C4" s="7"/>
      <c r="D4" s="7"/>
      <c r="E4" s="7"/>
      <c r="G4" s="13" t="s">
        <v>36</v>
      </c>
      <c r="H4" s="1"/>
      <c r="I4" s="4"/>
      <c r="J4" s="4"/>
    </row>
    <row r="5" spans="1:10" s="6" customFormat="1" ht="66.75" customHeight="1" x14ac:dyDescent="0.25">
      <c r="A5" s="9"/>
      <c r="B5" s="8"/>
      <c r="C5" s="7"/>
      <c r="D5" s="7"/>
      <c r="E5" s="7"/>
      <c r="G5" s="33" t="s">
        <v>41</v>
      </c>
      <c r="H5" s="33"/>
      <c r="I5" s="4"/>
      <c r="J5" s="4"/>
    </row>
    <row r="6" spans="1:10" s="6" customFormat="1" ht="27" customHeight="1" x14ac:dyDescent="0.25">
      <c r="A6" s="9"/>
      <c r="B6" s="8"/>
      <c r="C6" s="7"/>
      <c r="D6" s="7"/>
      <c r="E6" s="7"/>
      <c r="G6" s="34" t="s">
        <v>38</v>
      </c>
      <c r="H6" s="34"/>
      <c r="I6" s="4"/>
      <c r="J6" s="4"/>
    </row>
    <row r="7" spans="1:10" s="6" customFormat="1" ht="24" hidden="1" customHeight="1" x14ac:dyDescent="0.25">
      <c r="A7" s="9"/>
      <c r="B7" s="8"/>
      <c r="C7" s="7"/>
      <c r="D7" s="7"/>
      <c r="E7" s="7"/>
      <c r="G7" s="13"/>
      <c r="H7" s="1"/>
      <c r="I7" s="4"/>
      <c r="J7" s="4"/>
    </row>
    <row r="8" spans="1:10" s="6" customFormat="1" ht="63" hidden="1" customHeight="1" x14ac:dyDescent="0.25">
      <c r="A8" s="9"/>
      <c r="B8" s="8"/>
      <c r="C8" s="7"/>
      <c r="D8" s="7"/>
      <c r="E8" s="7"/>
      <c r="G8" s="33"/>
      <c r="H8" s="33"/>
      <c r="I8" s="4"/>
      <c r="J8" s="4"/>
    </row>
    <row r="9" spans="1:10" s="6" customFormat="1" ht="26.25" customHeight="1" x14ac:dyDescent="0.25">
      <c r="A9" s="35" t="s">
        <v>23</v>
      </c>
      <c r="B9" s="35"/>
      <c r="C9" s="35"/>
      <c r="D9" s="35"/>
      <c r="E9" s="35"/>
      <c r="F9" s="35"/>
      <c r="G9" s="35"/>
      <c r="H9" s="35"/>
    </row>
    <row r="10" spans="1:10" s="6" customFormat="1" ht="85.5" customHeight="1" x14ac:dyDescent="0.25">
      <c r="A10" s="35" t="s">
        <v>37</v>
      </c>
      <c r="B10" s="35"/>
      <c r="C10" s="35"/>
      <c r="D10" s="35"/>
      <c r="E10" s="35"/>
      <c r="F10" s="35"/>
      <c r="G10" s="35"/>
      <c r="H10" s="35"/>
    </row>
    <row r="11" spans="1:10" s="6" customFormat="1" ht="15.6" customHeight="1" x14ac:dyDescent="0.25">
      <c r="A11" s="20"/>
      <c r="B11" s="20"/>
      <c r="C11" s="20"/>
      <c r="D11" s="20"/>
      <c r="E11" s="20"/>
      <c r="F11" s="5"/>
    </row>
    <row r="12" spans="1:10" ht="35.25" customHeight="1" x14ac:dyDescent="0.25">
      <c r="A12" s="37" t="s">
        <v>0</v>
      </c>
      <c r="B12" s="39" t="s">
        <v>1</v>
      </c>
      <c r="C12" s="39" t="s">
        <v>2</v>
      </c>
      <c r="D12" s="37" t="s">
        <v>3</v>
      </c>
      <c r="E12" s="37" t="s">
        <v>4</v>
      </c>
      <c r="F12" s="36" t="s">
        <v>8</v>
      </c>
      <c r="G12" s="36"/>
      <c r="H12" s="36"/>
    </row>
    <row r="13" spans="1:10" ht="15.75" customHeight="1" x14ac:dyDescent="0.25">
      <c r="A13" s="38"/>
      <c r="B13" s="40"/>
      <c r="C13" s="40"/>
      <c r="D13" s="38"/>
      <c r="E13" s="38"/>
      <c r="F13" s="3" t="s">
        <v>13</v>
      </c>
      <c r="G13" s="3" t="s">
        <v>24</v>
      </c>
      <c r="H13" s="3" t="s">
        <v>32</v>
      </c>
    </row>
    <row r="14" spans="1:10" x14ac:dyDescent="0.25">
      <c r="A14" s="10" t="s">
        <v>9</v>
      </c>
      <c r="B14" s="10" t="s">
        <v>10</v>
      </c>
      <c r="C14" s="10" t="s">
        <v>11</v>
      </c>
      <c r="D14" s="10" t="s">
        <v>12</v>
      </c>
      <c r="E14" s="11">
        <v>5</v>
      </c>
      <c r="F14" s="12">
        <v>6</v>
      </c>
      <c r="G14" s="11">
        <v>7</v>
      </c>
      <c r="H14" s="12">
        <v>8</v>
      </c>
    </row>
    <row r="15" spans="1:10" s="6" customFormat="1" ht="47.25" x14ac:dyDescent="0.25">
      <c r="A15" s="22" t="s">
        <v>22</v>
      </c>
      <c r="B15" s="19" t="s">
        <v>20</v>
      </c>
      <c r="C15" s="14"/>
      <c r="D15" s="15"/>
      <c r="E15" s="15"/>
      <c r="F15" s="16">
        <f>F16</f>
        <v>4510.1849199999997</v>
      </c>
      <c r="G15" s="16">
        <f t="shared" ref="G15:H15" si="0">G16</f>
        <v>2423.9610000000002</v>
      </c>
      <c r="H15" s="16">
        <f t="shared" si="0"/>
        <v>0</v>
      </c>
    </row>
    <row r="16" spans="1:10" s="6" customFormat="1" ht="102" customHeight="1" x14ac:dyDescent="0.25">
      <c r="A16" s="22" t="s">
        <v>16</v>
      </c>
      <c r="B16" s="19" t="s">
        <v>21</v>
      </c>
      <c r="C16" s="18"/>
      <c r="D16" s="19"/>
      <c r="E16" s="19"/>
      <c r="F16" s="16">
        <f>F17+F21+F29+F33+F25+F37</f>
        <v>4510.1849199999997</v>
      </c>
      <c r="G16" s="16">
        <f>G17+G21+G29+G33</f>
        <v>2423.9610000000002</v>
      </c>
      <c r="H16" s="16">
        <f>H17+H21+H29+H33</f>
        <v>0</v>
      </c>
    </row>
    <row r="17" spans="1:8" s="6" customFormat="1" ht="28.5" customHeight="1" x14ac:dyDescent="0.25">
      <c r="A17" s="23" t="s">
        <v>17</v>
      </c>
      <c r="B17" s="15" t="s">
        <v>26</v>
      </c>
      <c r="C17" s="14"/>
      <c r="D17" s="15"/>
      <c r="E17" s="15"/>
      <c r="F17" s="17">
        <f>F18</f>
        <v>732.46100000000001</v>
      </c>
      <c r="G17" s="17">
        <f t="shared" ref="G17:H19" si="1">G18</f>
        <v>787.16000000000008</v>
      </c>
      <c r="H17" s="17">
        <f t="shared" si="1"/>
        <v>0</v>
      </c>
    </row>
    <row r="18" spans="1:8" s="6" customFormat="1" ht="31.5" x14ac:dyDescent="0.25">
      <c r="A18" s="23" t="s">
        <v>14</v>
      </c>
      <c r="B18" s="15" t="s">
        <v>26</v>
      </c>
      <c r="C18" s="14">
        <v>200</v>
      </c>
      <c r="D18" s="15"/>
      <c r="E18" s="15"/>
      <c r="F18" s="17">
        <f>F19</f>
        <v>732.46100000000001</v>
      </c>
      <c r="G18" s="17">
        <f t="shared" si="1"/>
        <v>787.16000000000008</v>
      </c>
      <c r="H18" s="17">
        <f t="shared" si="1"/>
        <v>0</v>
      </c>
    </row>
    <row r="19" spans="1:8" s="6" customFormat="1" ht="31.5" x14ac:dyDescent="0.25">
      <c r="A19" s="24" t="s">
        <v>15</v>
      </c>
      <c r="B19" s="15" t="s">
        <v>26</v>
      </c>
      <c r="C19" s="14">
        <v>240</v>
      </c>
      <c r="D19" s="15"/>
      <c r="E19" s="15"/>
      <c r="F19" s="17">
        <f>F20</f>
        <v>732.46100000000001</v>
      </c>
      <c r="G19" s="17">
        <f t="shared" si="1"/>
        <v>787.16000000000008</v>
      </c>
      <c r="H19" s="17">
        <f t="shared" si="1"/>
        <v>0</v>
      </c>
    </row>
    <row r="20" spans="1:8" s="6" customFormat="1" x14ac:dyDescent="0.25">
      <c r="A20" s="25" t="s">
        <v>7</v>
      </c>
      <c r="B20" s="15" t="s">
        <v>26</v>
      </c>
      <c r="C20" s="14">
        <v>240</v>
      </c>
      <c r="D20" s="15" t="s">
        <v>5</v>
      </c>
      <c r="E20" s="15" t="s">
        <v>6</v>
      </c>
      <c r="F20" s="17">
        <v>732.46100000000001</v>
      </c>
      <c r="G20" s="17">
        <f>675.541+111.619</f>
        <v>787.16000000000008</v>
      </c>
      <c r="H20" s="17">
        <v>0</v>
      </c>
    </row>
    <row r="21" spans="1:8" s="6" customFormat="1" ht="47.25" x14ac:dyDescent="0.25">
      <c r="A21" s="23" t="s">
        <v>18</v>
      </c>
      <c r="B21" s="2" t="s">
        <v>27</v>
      </c>
      <c r="C21" s="14"/>
      <c r="D21" s="15"/>
      <c r="E21" s="15"/>
      <c r="F21" s="17">
        <f>F22</f>
        <v>0</v>
      </c>
      <c r="G21" s="17">
        <f t="shared" ref="G21:H23" si="2">G22</f>
        <v>0</v>
      </c>
      <c r="H21" s="17">
        <f t="shared" si="2"/>
        <v>0</v>
      </c>
    </row>
    <row r="22" spans="1:8" s="6" customFormat="1" ht="31.5" x14ac:dyDescent="0.25">
      <c r="A22" s="23" t="s">
        <v>14</v>
      </c>
      <c r="B22" s="2" t="s">
        <v>27</v>
      </c>
      <c r="C22" s="14">
        <v>200</v>
      </c>
      <c r="D22" s="15"/>
      <c r="E22" s="15"/>
      <c r="F22" s="17">
        <f>F23</f>
        <v>0</v>
      </c>
      <c r="G22" s="17">
        <f t="shared" si="2"/>
        <v>0</v>
      </c>
      <c r="H22" s="17">
        <f t="shared" si="2"/>
        <v>0</v>
      </c>
    </row>
    <row r="23" spans="1:8" s="6" customFormat="1" ht="31.5" x14ac:dyDescent="0.25">
      <c r="A23" s="24" t="s">
        <v>15</v>
      </c>
      <c r="B23" s="2" t="s">
        <v>27</v>
      </c>
      <c r="C23" s="14">
        <v>240</v>
      </c>
      <c r="D23" s="15"/>
      <c r="E23" s="15"/>
      <c r="F23" s="17">
        <f>F24</f>
        <v>0</v>
      </c>
      <c r="G23" s="17">
        <f t="shared" si="2"/>
        <v>0</v>
      </c>
      <c r="H23" s="17">
        <v>0</v>
      </c>
    </row>
    <row r="24" spans="1:8" s="6" customFormat="1" x14ac:dyDescent="0.25">
      <c r="A24" s="25" t="s">
        <v>7</v>
      </c>
      <c r="B24" s="2" t="s">
        <v>27</v>
      </c>
      <c r="C24" s="14">
        <v>240</v>
      </c>
      <c r="D24" s="15" t="s">
        <v>5</v>
      </c>
      <c r="E24" s="15" t="s">
        <v>6</v>
      </c>
      <c r="F24" s="17">
        <v>0</v>
      </c>
      <c r="G24" s="17">
        <v>0</v>
      </c>
      <c r="H24" s="17">
        <v>0</v>
      </c>
    </row>
    <row r="25" spans="1:8" s="6" customFormat="1" ht="47.25" x14ac:dyDescent="0.25">
      <c r="A25" s="26" t="s">
        <v>19</v>
      </c>
      <c r="B25" s="15" t="s">
        <v>27</v>
      </c>
      <c r="C25" s="14"/>
      <c r="D25" s="15"/>
      <c r="E25" s="15"/>
      <c r="F25" s="17">
        <f>F26</f>
        <v>100.83075999999997</v>
      </c>
      <c r="G25" s="17">
        <f t="shared" ref="G25:H27" si="3">G26</f>
        <v>0</v>
      </c>
      <c r="H25" s="17">
        <f t="shared" si="3"/>
        <v>0</v>
      </c>
    </row>
    <row r="26" spans="1:8" s="6" customFormat="1" ht="31.5" x14ac:dyDescent="0.25">
      <c r="A26" s="23" t="s">
        <v>14</v>
      </c>
      <c r="B26" s="15" t="s">
        <v>27</v>
      </c>
      <c r="C26" s="14">
        <v>200</v>
      </c>
      <c r="D26" s="15"/>
      <c r="E26" s="15"/>
      <c r="F26" s="17">
        <f>F27</f>
        <v>100.83075999999997</v>
      </c>
      <c r="G26" s="17">
        <f t="shared" si="3"/>
        <v>0</v>
      </c>
      <c r="H26" s="17">
        <f t="shared" si="3"/>
        <v>0</v>
      </c>
    </row>
    <row r="27" spans="1:8" s="6" customFormat="1" ht="31.5" x14ac:dyDescent="0.25">
      <c r="A27" s="24" t="s">
        <v>15</v>
      </c>
      <c r="B27" s="15" t="s">
        <v>27</v>
      </c>
      <c r="C27" s="14">
        <v>240</v>
      </c>
      <c r="D27" s="15"/>
      <c r="E27" s="15"/>
      <c r="F27" s="17">
        <f>F28</f>
        <v>100.83075999999997</v>
      </c>
      <c r="G27" s="17">
        <f t="shared" si="3"/>
        <v>0</v>
      </c>
      <c r="H27" s="17">
        <f t="shared" si="3"/>
        <v>0</v>
      </c>
    </row>
    <row r="28" spans="1:8" s="6" customFormat="1" x14ac:dyDescent="0.25">
      <c r="A28" s="25" t="s">
        <v>7</v>
      </c>
      <c r="B28" s="15" t="s">
        <v>27</v>
      </c>
      <c r="C28" s="14">
        <v>240</v>
      </c>
      <c r="D28" s="15" t="s">
        <v>5</v>
      </c>
      <c r="E28" s="15" t="s">
        <v>6</v>
      </c>
      <c r="F28" s="17">
        <f>550.32412-526.49288+35.99952+41</f>
        <v>100.83075999999997</v>
      </c>
      <c r="G28" s="17">
        <v>0</v>
      </c>
      <c r="H28" s="17">
        <v>0</v>
      </c>
    </row>
    <row r="29" spans="1:8" s="6" customFormat="1" ht="47.25" x14ac:dyDescent="0.25">
      <c r="A29" s="26" t="s">
        <v>19</v>
      </c>
      <c r="B29" s="15" t="s">
        <v>28</v>
      </c>
      <c r="C29" s="14"/>
      <c r="D29" s="15"/>
      <c r="E29" s="15"/>
      <c r="F29" s="17">
        <f>F30</f>
        <v>3037.5256000000004</v>
      </c>
      <c r="G29" s="17">
        <f t="shared" ref="G29:H31" si="4">G30</f>
        <v>931.80100000000004</v>
      </c>
      <c r="H29" s="17">
        <f t="shared" si="4"/>
        <v>0</v>
      </c>
    </row>
    <row r="30" spans="1:8" s="6" customFormat="1" ht="31.5" x14ac:dyDescent="0.25">
      <c r="A30" s="23" t="s">
        <v>14</v>
      </c>
      <c r="B30" s="15" t="s">
        <v>28</v>
      </c>
      <c r="C30" s="14">
        <v>200</v>
      </c>
      <c r="D30" s="15"/>
      <c r="E30" s="15"/>
      <c r="F30" s="17">
        <f>F31</f>
        <v>3037.5256000000004</v>
      </c>
      <c r="G30" s="17">
        <f t="shared" si="4"/>
        <v>931.80100000000004</v>
      </c>
      <c r="H30" s="17">
        <f t="shared" si="4"/>
        <v>0</v>
      </c>
    </row>
    <row r="31" spans="1:8" s="6" customFormat="1" ht="31.5" x14ac:dyDescent="0.25">
      <c r="A31" s="24" t="s">
        <v>15</v>
      </c>
      <c r="B31" s="15" t="s">
        <v>28</v>
      </c>
      <c r="C31" s="14">
        <v>240</v>
      </c>
      <c r="D31" s="15"/>
      <c r="E31" s="15"/>
      <c r="F31" s="17">
        <f>F32</f>
        <v>3037.5256000000004</v>
      </c>
      <c r="G31" s="17">
        <f t="shared" si="4"/>
        <v>931.80100000000004</v>
      </c>
      <c r="H31" s="17">
        <f t="shared" si="4"/>
        <v>0</v>
      </c>
    </row>
    <row r="32" spans="1:8" s="6" customFormat="1" ht="34.5" customHeight="1" x14ac:dyDescent="0.25">
      <c r="A32" s="25" t="s">
        <v>7</v>
      </c>
      <c r="B32" s="15" t="s">
        <v>28</v>
      </c>
      <c r="C32" s="14">
        <v>240</v>
      </c>
      <c r="D32" s="15" t="s">
        <v>5</v>
      </c>
      <c r="E32" s="15" t="s">
        <v>6</v>
      </c>
      <c r="F32" s="17">
        <f>931.801+23.83124+1591.4+526.49288-35.99952</f>
        <v>3037.5256000000004</v>
      </c>
      <c r="G32" s="17">
        <f>1292.92-249.5-111.619</f>
        <v>931.80100000000004</v>
      </c>
      <c r="H32" s="17">
        <v>0</v>
      </c>
    </row>
    <row r="33" spans="1:8" s="6" customFormat="1" ht="47.25" x14ac:dyDescent="0.25">
      <c r="A33" s="23" t="s">
        <v>25</v>
      </c>
      <c r="B33" s="2" t="s">
        <v>29</v>
      </c>
      <c r="C33" s="14"/>
      <c r="D33" s="15"/>
      <c r="E33" s="15"/>
      <c r="F33" s="17">
        <f>F34</f>
        <v>571.36756000000003</v>
      </c>
      <c r="G33" s="17">
        <f t="shared" ref="G33:H37" si="5">G34</f>
        <v>705</v>
      </c>
      <c r="H33" s="17">
        <f t="shared" si="5"/>
        <v>0</v>
      </c>
    </row>
    <row r="34" spans="1:8" s="6" customFormat="1" ht="42.75" customHeight="1" x14ac:dyDescent="0.25">
      <c r="A34" s="23" t="s">
        <v>14</v>
      </c>
      <c r="B34" s="2" t="s">
        <v>29</v>
      </c>
      <c r="C34" s="14">
        <v>200</v>
      </c>
      <c r="D34" s="15"/>
      <c r="E34" s="15"/>
      <c r="F34" s="17">
        <f>F35</f>
        <v>571.36756000000003</v>
      </c>
      <c r="G34" s="17">
        <f t="shared" si="5"/>
        <v>705</v>
      </c>
      <c r="H34" s="17">
        <f t="shared" si="5"/>
        <v>0</v>
      </c>
    </row>
    <row r="35" spans="1:8" s="6" customFormat="1" ht="42.75" customHeight="1" x14ac:dyDescent="0.25">
      <c r="A35" s="24" t="s">
        <v>15</v>
      </c>
      <c r="B35" s="2" t="s">
        <v>29</v>
      </c>
      <c r="C35" s="14">
        <v>240</v>
      </c>
      <c r="D35" s="15"/>
      <c r="E35" s="15"/>
      <c r="F35" s="17">
        <f>F36</f>
        <v>571.36756000000003</v>
      </c>
      <c r="G35" s="17">
        <f t="shared" si="5"/>
        <v>705</v>
      </c>
      <c r="H35" s="17">
        <f t="shared" si="5"/>
        <v>0</v>
      </c>
    </row>
    <row r="36" spans="1:8" x14ac:dyDescent="0.25">
      <c r="A36" s="25" t="s">
        <v>7</v>
      </c>
      <c r="B36" s="2" t="s">
        <v>29</v>
      </c>
      <c r="C36" s="14">
        <v>240</v>
      </c>
      <c r="D36" s="15" t="s">
        <v>5</v>
      </c>
      <c r="E36" s="15" t="s">
        <v>6</v>
      </c>
      <c r="F36" s="17">
        <f>704.199-23.83124-58-0.0002-10-41</f>
        <v>571.36756000000003</v>
      </c>
      <c r="G36" s="17">
        <f>455.5+249.5</f>
        <v>705</v>
      </c>
      <c r="H36" s="17">
        <v>0</v>
      </c>
    </row>
    <row r="37" spans="1:8" ht="47.25" x14ac:dyDescent="0.25">
      <c r="A37" s="23" t="s">
        <v>42</v>
      </c>
      <c r="B37" s="2" t="s">
        <v>43</v>
      </c>
      <c r="C37" s="14"/>
      <c r="D37" s="15"/>
      <c r="E37" s="15"/>
      <c r="F37" s="17">
        <f>F38</f>
        <v>68</v>
      </c>
      <c r="G37" s="17">
        <f t="shared" si="5"/>
        <v>0</v>
      </c>
      <c r="H37" s="17">
        <f t="shared" si="5"/>
        <v>0</v>
      </c>
    </row>
    <row r="38" spans="1:8" ht="31.5" x14ac:dyDescent="0.25">
      <c r="A38" s="23" t="s">
        <v>30</v>
      </c>
      <c r="B38" s="2" t="s">
        <v>43</v>
      </c>
      <c r="C38" s="14">
        <v>400</v>
      </c>
      <c r="D38" s="15"/>
      <c r="E38" s="15"/>
      <c r="F38" s="17">
        <f>F39</f>
        <v>68</v>
      </c>
      <c r="G38" s="17">
        <f>G39</f>
        <v>0</v>
      </c>
      <c r="H38" s="17">
        <v>0</v>
      </c>
    </row>
    <row r="39" spans="1:8" x14ac:dyDescent="0.25">
      <c r="A39" s="24" t="s">
        <v>31</v>
      </c>
      <c r="B39" s="2" t="s">
        <v>43</v>
      </c>
      <c r="C39" s="14">
        <v>410</v>
      </c>
      <c r="D39" s="15"/>
      <c r="E39" s="15"/>
      <c r="F39" s="17">
        <f>F40</f>
        <v>68</v>
      </c>
      <c r="G39" s="17">
        <f>G40</f>
        <v>0</v>
      </c>
      <c r="H39" s="17">
        <v>0</v>
      </c>
    </row>
    <row r="40" spans="1:8" x14ac:dyDescent="0.25">
      <c r="A40" s="25" t="s">
        <v>7</v>
      </c>
      <c r="B40" s="2" t="s">
        <v>43</v>
      </c>
      <c r="C40" s="14">
        <v>410</v>
      </c>
      <c r="D40" s="15" t="s">
        <v>5</v>
      </c>
      <c r="E40" s="15" t="s">
        <v>6</v>
      </c>
      <c r="F40" s="17">
        <f>58+10</f>
        <v>68</v>
      </c>
      <c r="G40" s="17">
        <v>0</v>
      </c>
      <c r="H40" s="17">
        <v>0</v>
      </c>
    </row>
    <row r="41" spans="1:8" s="6" customFormat="1" x14ac:dyDescent="0.25">
      <c r="A41" s="27" t="s">
        <v>39</v>
      </c>
      <c r="B41" s="19"/>
      <c r="C41" s="18"/>
      <c r="D41" s="19"/>
      <c r="E41" s="19"/>
      <c r="F41" s="16">
        <v>0</v>
      </c>
      <c r="G41" s="16">
        <v>0</v>
      </c>
      <c r="H41" s="16">
        <f>H42+H46</f>
        <v>2423.9609999999998</v>
      </c>
    </row>
    <row r="42" spans="1:8" ht="47.25" x14ac:dyDescent="0.25">
      <c r="A42" s="23" t="s">
        <v>18</v>
      </c>
      <c r="B42" s="2" t="s">
        <v>33</v>
      </c>
      <c r="C42" s="14"/>
      <c r="D42" s="15"/>
      <c r="E42" s="15"/>
      <c r="F42" s="17">
        <f>F43</f>
        <v>0</v>
      </c>
      <c r="G42" s="17">
        <f t="shared" ref="G42:H44" si="6">G43</f>
        <v>0</v>
      </c>
      <c r="H42" s="17">
        <f t="shared" si="6"/>
        <v>1492.1599999999999</v>
      </c>
    </row>
    <row r="43" spans="1:8" ht="31.5" x14ac:dyDescent="0.25">
      <c r="A43" s="23" t="s">
        <v>14</v>
      </c>
      <c r="B43" s="2" t="s">
        <v>33</v>
      </c>
      <c r="C43" s="14">
        <v>200</v>
      </c>
      <c r="D43" s="15"/>
      <c r="E43" s="15"/>
      <c r="F43" s="17">
        <f>F44</f>
        <v>0</v>
      </c>
      <c r="G43" s="17">
        <f t="shared" si="6"/>
        <v>0</v>
      </c>
      <c r="H43" s="17">
        <f t="shared" si="6"/>
        <v>1492.1599999999999</v>
      </c>
    </row>
    <row r="44" spans="1:8" ht="31.5" x14ac:dyDescent="0.25">
      <c r="A44" s="24" t="s">
        <v>15</v>
      </c>
      <c r="B44" s="2" t="s">
        <v>33</v>
      </c>
      <c r="C44" s="14">
        <v>240</v>
      </c>
      <c r="D44" s="15"/>
      <c r="E44" s="15"/>
      <c r="F44" s="17">
        <f>F45</f>
        <v>0</v>
      </c>
      <c r="G44" s="17">
        <f t="shared" si="6"/>
        <v>0</v>
      </c>
      <c r="H44" s="17">
        <f t="shared" si="6"/>
        <v>1492.1599999999999</v>
      </c>
    </row>
    <row r="45" spans="1:8" x14ac:dyDescent="0.25">
      <c r="A45" s="25" t="s">
        <v>7</v>
      </c>
      <c r="B45" s="2" t="s">
        <v>33</v>
      </c>
      <c r="C45" s="14">
        <v>240</v>
      </c>
      <c r="D45" s="15" t="s">
        <v>5</v>
      </c>
      <c r="E45" s="15" t="s">
        <v>6</v>
      </c>
      <c r="F45" s="17">
        <v>0</v>
      </c>
      <c r="G45" s="17">
        <v>0</v>
      </c>
      <c r="H45" s="17">
        <f>2423.961-931.801</f>
        <v>1492.1599999999999</v>
      </c>
    </row>
    <row r="46" spans="1:8" ht="47.25" x14ac:dyDescent="0.25">
      <c r="A46" s="26" t="s">
        <v>19</v>
      </c>
      <c r="B46" s="15" t="s">
        <v>34</v>
      </c>
      <c r="C46" s="14"/>
      <c r="D46" s="15"/>
      <c r="E46" s="15"/>
      <c r="F46" s="17">
        <f>F47</f>
        <v>0</v>
      </c>
      <c r="G46" s="17">
        <f t="shared" ref="G46:H48" si="7">G47</f>
        <v>0</v>
      </c>
      <c r="H46" s="17">
        <f t="shared" si="7"/>
        <v>931.80100000000004</v>
      </c>
    </row>
    <row r="47" spans="1:8" ht="31.5" x14ac:dyDescent="0.25">
      <c r="A47" s="23" t="s">
        <v>14</v>
      </c>
      <c r="B47" s="15" t="s">
        <v>34</v>
      </c>
      <c r="C47" s="14">
        <v>200</v>
      </c>
      <c r="D47" s="15"/>
      <c r="E47" s="15"/>
      <c r="F47" s="17">
        <f>F48</f>
        <v>0</v>
      </c>
      <c r="G47" s="17">
        <f t="shared" si="7"/>
        <v>0</v>
      </c>
      <c r="H47" s="17">
        <f t="shared" si="7"/>
        <v>931.80100000000004</v>
      </c>
    </row>
    <row r="48" spans="1:8" s="28" customFormat="1" ht="31.5" x14ac:dyDescent="0.25">
      <c r="A48" s="24" t="s">
        <v>15</v>
      </c>
      <c r="B48" s="15" t="s">
        <v>34</v>
      </c>
      <c r="C48" s="14">
        <v>240</v>
      </c>
      <c r="D48" s="15"/>
      <c r="E48" s="15"/>
      <c r="F48" s="17">
        <f>F49</f>
        <v>0</v>
      </c>
      <c r="G48" s="17">
        <f t="shared" si="7"/>
        <v>0</v>
      </c>
      <c r="H48" s="17">
        <f t="shared" si="7"/>
        <v>931.80100000000004</v>
      </c>
    </row>
    <row r="49" spans="1:8" x14ac:dyDescent="0.25">
      <c r="A49" s="25" t="s">
        <v>7</v>
      </c>
      <c r="B49" s="15" t="s">
        <v>34</v>
      </c>
      <c r="C49" s="14">
        <v>240</v>
      </c>
      <c r="D49" s="15" t="s">
        <v>5</v>
      </c>
      <c r="E49" s="15" t="s">
        <v>6</v>
      </c>
      <c r="F49" s="17">
        <v>0</v>
      </c>
      <c r="G49" s="17">
        <v>0</v>
      </c>
      <c r="H49" s="17">
        <v>931.80100000000004</v>
      </c>
    </row>
    <row r="50" spans="1:8" s="6" customFormat="1" x14ac:dyDescent="0.25">
      <c r="A50" s="29" t="s">
        <v>40</v>
      </c>
      <c r="B50" s="30"/>
      <c r="C50" s="30"/>
      <c r="D50" s="30"/>
      <c r="E50" s="30"/>
      <c r="F50" s="31">
        <f>F15+F41</f>
        <v>4510.1849199999997</v>
      </c>
      <c r="G50" s="31">
        <f>G15+G41</f>
        <v>2423.9610000000002</v>
      </c>
      <c r="H50" s="31">
        <f>H15+H41</f>
        <v>2423.9609999999998</v>
      </c>
    </row>
  </sheetData>
  <autoFilter ref="A14:H48"/>
  <mergeCells count="13">
    <mergeCell ref="G2:H2"/>
    <mergeCell ref="G3:H3"/>
    <mergeCell ref="A9:H9"/>
    <mergeCell ref="F12:H12"/>
    <mergeCell ref="A12:A13"/>
    <mergeCell ref="B12:B13"/>
    <mergeCell ref="C12:C13"/>
    <mergeCell ref="D12:D13"/>
    <mergeCell ref="E12:E13"/>
    <mergeCell ref="A10:H10"/>
    <mergeCell ref="G8:H8"/>
    <mergeCell ref="G5:H5"/>
    <mergeCell ref="G6:H6"/>
  </mergeCells>
  <pageMargins left="0.23622047244094491" right="0.23622047244094491" top="0.74803149606299213" bottom="0.74803149606299213" header="0.31496062992125984" footer="0.31496062992125984"/>
  <pageSetup paperSize="9" scale="47" fitToHeight="0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rep:2.43.1.172</dc:description>
  <cp:lastModifiedBy>1</cp:lastModifiedBy>
  <cp:lastPrinted>2020-06-05T09:29:57Z</cp:lastPrinted>
  <dcterms:created xsi:type="dcterms:W3CDTF">2017-10-11T12:40:42Z</dcterms:created>
  <dcterms:modified xsi:type="dcterms:W3CDTF">2020-09-03T10:03:39Z</dcterms:modified>
</cp:coreProperties>
</file>